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Ncepod-fs1\intranet\A - RESOURCES\Tools (SORT, audit tools, recommendation check lists)\Audit tools\2020 Long Term Ventilation\"/>
    </mc:Choice>
  </mc:AlternateContent>
  <bookViews>
    <workbookView xWindow="0" yWindow="0" windowWidth="20490" windowHeight="6765"/>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6" l="1"/>
  <c r="U8" i="6"/>
  <c r="W8" i="6"/>
  <c r="V8" i="6"/>
  <c r="T8" i="6"/>
  <c r="W9" i="6"/>
  <c r="W10" i="6"/>
  <c r="W11" i="6"/>
  <c r="W12" i="6"/>
  <c r="W13" i="6"/>
  <c r="W14" i="6"/>
  <c r="W15" i="6"/>
  <c r="W16" i="6"/>
  <c r="W17" i="6"/>
  <c r="V9" i="6"/>
  <c r="V10" i="6"/>
  <c r="V11" i="6"/>
  <c r="V12" i="6"/>
  <c r="V13" i="6"/>
  <c r="V14" i="6"/>
  <c r="V15" i="6"/>
  <c r="V16" i="6"/>
  <c r="V17" i="6"/>
  <c r="U9" i="6"/>
  <c r="U10" i="6"/>
  <c r="U11" i="6"/>
  <c r="U12" i="6"/>
  <c r="U13" i="6"/>
  <c r="U14" i="6"/>
  <c r="U15" i="6"/>
  <c r="U16" i="6"/>
  <c r="U17" i="6"/>
  <c r="T9" i="6"/>
  <c r="T10" i="6"/>
  <c r="T11" i="6"/>
  <c r="T12" i="6"/>
  <c r="T13" i="6"/>
  <c r="T14" i="6"/>
  <c r="T15" i="6"/>
  <c r="T16" i="6"/>
  <c r="T17" i="6"/>
  <c r="N8" i="6"/>
  <c r="R9" i="6" l="1"/>
  <c r="R10" i="6"/>
  <c r="R11" i="6"/>
  <c r="R12" i="6"/>
  <c r="R13" i="6"/>
  <c r="R14" i="6"/>
  <c r="R15" i="6"/>
  <c r="R16" i="6"/>
  <c r="R17" i="6"/>
  <c r="W25" i="6" l="1"/>
  <c r="U25" i="6"/>
  <c r="V25" i="6" l="1"/>
  <c r="W28" i="6" l="1"/>
  <c r="W24" i="6" s="1"/>
  <c r="W19" i="6" l="1"/>
  <c r="W21" i="6"/>
  <c r="W29" i="6"/>
  <c r="M28" i="6"/>
  <c r="M24" i="6" s="1"/>
  <c r="M25" i="6"/>
  <c r="M21" i="6"/>
  <c r="M19" i="6"/>
  <c r="W26" i="6" l="1"/>
  <c r="W23" i="6"/>
  <c r="W22" i="6" s="1"/>
  <c r="M29" i="6"/>
  <c r="M23" i="6"/>
  <c r="M22" i="6" s="1"/>
  <c r="M26" i="6"/>
  <c r="W20" i="6" l="1"/>
  <c r="W30" i="6"/>
  <c r="K17" i="1" s="1"/>
  <c r="M20" i="6"/>
  <c r="M30" i="6" s="1"/>
  <c r="J15" i="1" s="1"/>
  <c r="Q9" i="6" l="1"/>
  <c r="Q10" i="6"/>
  <c r="Q11" i="6"/>
  <c r="Q12" i="6"/>
  <c r="Q13" i="6"/>
  <c r="Q14" i="6"/>
  <c r="Q15" i="6"/>
  <c r="Q16" i="6"/>
  <c r="Q17" i="6"/>
  <c r="P9" i="6"/>
  <c r="P10" i="6"/>
  <c r="P11" i="6"/>
  <c r="P12" i="6"/>
  <c r="P13" i="6"/>
  <c r="P14" i="6"/>
  <c r="P15" i="6"/>
  <c r="P16" i="6"/>
  <c r="P17" i="6"/>
  <c r="O9" i="6"/>
  <c r="O10" i="6"/>
  <c r="O11" i="6"/>
  <c r="O12" i="6"/>
  <c r="O13" i="6"/>
  <c r="O14" i="6"/>
  <c r="O15" i="6"/>
  <c r="O16" i="6"/>
  <c r="O17" i="6"/>
  <c r="N9" i="6"/>
  <c r="N10" i="6"/>
  <c r="N11" i="6"/>
  <c r="N12" i="6"/>
  <c r="N13" i="6"/>
  <c r="N14" i="6"/>
  <c r="N15" i="6"/>
  <c r="N16" i="6"/>
  <c r="N17" i="6"/>
  <c r="L28" i="6" l="1"/>
  <c r="L24" i="6" s="1"/>
  <c r="L29" i="6" s="1"/>
  <c r="K28" i="6"/>
  <c r="K24" i="6" s="1"/>
  <c r="K29" i="6" s="1"/>
  <c r="J28" i="6"/>
  <c r="J24" i="6" s="1"/>
  <c r="I28" i="6"/>
  <c r="I24" i="6" s="1"/>
  <c r="I29" i="6" s="1"/>
  <c r="H28" i="6"/>
  <c r="H24" i="6" s="1"/>
  <c r="H29" i="6" s="1"/>
  <c r="G28" i="6"/>
  <c r="G24" i="6" s="1"/>
  <c r="G29" i="6" s="1"/>
  <c r="F28" i="6"/>
  <c r="F24" i="6" s="1"/>
  <c r="E28" i="6"/>
  <c r="E24" i="6" s="1"/>
  <c r="E29" i="6" s="1"/>
  <c r="D28" i="6"/>
  <c r="D24" i="6" s="1"/>
  <c r="D29" i="6" s="1"/>
  <c r="L25" i="6"/>
  <c r="K25" i="6"/>
  <c r="J25" i="6"/>
  <c r="I25" i="6"/>
  <c r="H25" i="6"/>
  <c r="G25" i="6"/>
  <c r="F25" i="6"/>
  <c r="E25" i="6"/>
  <c r="D25" i="6"/>
  <c r="L21" i="6"/>
  <c r="K21" i="6"/>
  <c r="J21" i="6"/>
  <c r="I21" i="6"/>
  <c r="H21" i="6"/>
  <c r="G21" i="6"/>
  <c r="F21" i="6"/>
  <c r="E21" i="6"/>
  <c r="D21" i="6"/>
  <c r="L19" i="6"/>
  <c r="K19" i="6"/>
  <c r="J19" i="6"/>
  <c r="I19" i="6"/>
  <c r="H19" i="6"/>
  <c r="G19" i="6"/>
  <c r="F19" i="6"/>
  <c r="E19" i="6"/>
  <c r="D19" i="6"/>
  <c r="U21" i="6"/>
  <c r="Q8" i="6"/>
  <c r="P8" i="6"/>
  <c r="P28" i="6" s="1"/>
  <c r="P24" i="6" s="1"/>
  <c r="O8" i="6"/>
  <c r="N21" i="6"/>
  <c r="R25" i="6" l="1"/>
  <c r="R21" i="6"/>
  <c r="Q28" i="6"/>
  <c r="Q24" i="6" s="1"/>
  <c r="Q29" i="6" s="1"/>
  <c r="D26" i="6"/>
  <c r="H26" i="6"/>
  <c r="L26" i="6"/>
  <c r="V21" i="6"/>
  <c r="E26" i="6"/>
  <c r="I26" i="6"/>
  <c r="O21" i="6"/>
  <c r="F23" i="6"/>
  <c r="F22" i="6" s="1"/>
  <c r="J23" i="6"/>
  <c r="J22" i="6" s="1"/>
  <c r="P29" i="6"/>
  <c r="P19" i="6"/>
  <c r="P21" i="6"/>
  <c r="G23" i="6"/>
  <c r="G20" i="6" s="1"/>
  <c r="K23" i="6"/>
  <c r="K20" i="6" s="1"/>
  <c r="N25" i="6"/>
  <c r="F26" i="6"/>
  <c r="J26" i="6"/>
  <c r="N28" i="6"/>
  <c r="N24" i="6" s="1"/>
  <c r="R28" i="6"/>
  <c r="R24" i="6" s="1"/>
  <c r="U28" i="6"/>
  <c r="U24" i="6" s="1"/>
  <c r="F29" i="6"/>
  <c r="J29" i="6"/>
  <c r="Q19" i="6"/>
  <c r="Q21" i="6"/>
  <c r="D23" i="6"/>
  <c r="D20" i="6" s="1"/>
  <c r="H23" i="6"/>
  <c r="H22" i="6" s="1"/>
  <c r="L23" i="6"/>
  <c r="L22" i="6" s="1"/>
  <c r="O25" i="6"/>
  <c r="G26" i="6"/>
  <c r="K26" i="6"/>
  <c r="O28" i="6"/>
  <c r="O24" i="6" s="1"/>
  <c r="V28" i="6"/>
  <c r="V24" i="6" s="1"/>
  <c r="N19" i="6"/>
  <c r="R19" i="6"/>
  <c r="U19" i="6"/>
  <c r="U23" i="6" s="1"/>
  <c r="U20" i="6" s="1"/>
  <c r="F20" i="6"/>
  <c r="E23" i="6"/>
  <c r="E22" i="6" s="1"/>
  <c r="I23" i="6"/>
  <c r="I22" i="6" s="1"/>
  <c r="P25" i="6"/>
  <c r="O19" i="6"/>
  <c r="V19" i="6"/>
  <c r="Q25" i="6"/>
  <c r="V29" i="6" l="1"/>
  <c r="U29" i="6"/>
  <c r="L20" i="6"/>
  <c r="L30" i="6" s="1"/>
  <c r="I23" i="1" s="1"/>
  <c r="J20" i="6"/>
  <c r="F30" i="6"/>
  <c r="I17" i="1" s="1"/>
  <c r="D30" i="6"/>
  <c r="I15" i="1" s="1"/>
  <c r="V23" i="6"/>
  <c r="V20" i="6" s="1"/>
  <c r="K30" i="6"/>
  <c r="I22" i="1" s="1"/>
  <c r="V26" i="6"/>
  <c r="D22" i="6"/>
  <c r="U26" i="6"/>
  <c r="U30" i="6" s="1"/>
  <c r="I20" i="6"/>
  <c r="I30" i="6" s="1"/>
  <c r="I20" i="1" s="1"/>
  <c r="J30" i="6"/>
  <c r="I21" i="1" s="1"/>
  <c r="G30" i="6"/>
  <c r="I18" i="1" s="1"/>
  <c r="P26" i="6"/>
  <c r="P23" i="6"/>
  <c r="P22" i="6" s="1"/>
  <c r="K22" i="6"/>
  <c r="O29" i="6"/>
  <c r="E20" i="6"/>
  <c r="E30" i="6" s="1"/>
  <c r="I16" i="1" s="1"/>
  <c r="R29" i="6"/>
  <c r="H20" i="6"/>
  <c r="H30" i="6" s="1"/>
  <c r="I19" i="1" s="1"/>
  <c r="G22" i="6"/>
  <c r="O23" i="6"/>
  <c r="O22" i="6" s="1"/>
  <c r="O26" i="6"/>
  <c r="R26" i="6"/>
  <c r="R23" i="6"/>
  <c r="R22" i="6" s="1"/>
  <c r="N29" i="6"/>
  <c r="N26" i="6"/>
  <c r="N23" i="6"/>
  <c r="N22" i="6" s="1"/>
  <c r="Q26" i="6"/>
  <c r="Q23" i="6"/>
  <c r="Q20" i="6" s="1"/>
  <c r="U22" i="6"/>
  <c r="V30" i="6" l="1"/>
  <c r="K16" i="1" s="1"/>
  <c r="K15" i="1"/>
  <c r="K26" i="1" s="1"/>
  <c r="I26" i="1"/>
  <c r="Q22" i="6"/>
  <c r="P20" i="6"/>
  <c r="V22" i="6"/>
  <c r="N20" i="6"/>
  <c r="N30" i="6" s="1"/>
  <c r="J16" i="1" s="1"/>
  <c r="Q30" i="6"/>
  <c r="J19" i="1" s="1"/>
  <c r="O20" i="6"/>
  <c r="O30" i="6" s="1"/>
  <c r="J17" i="1" s="1"/>
  <c r="R20" i="6"/>
  <c r="P30" i="6"/>
  <c r="J18" i="1" s="1"/>
  <c r="R30" i="6" l="1"/>
  <c r="J20" i="1" s="1"/>
  <c r="J26" i="1"/>
</calcChain>
</file>

<file path=xl/sharedStrings.xml><?xml version="1.0" encoding="utf-8"?>
<sst xmlns="http://schemas.openxmlformats.org/spreadsheetml/2006/main" count="211" uniqueCount="153">
  <si>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</si>
  <si>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</si>
  <si>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</si>
  <si>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</si>
  <si>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</si>
  <si>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</si>
  <si>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</si>
  <si>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</si>
  <si>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</si>
  <si>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</si>
  <si>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</si>
  <si>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</si>
  <si>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</si>
  <si>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</si>
  <si>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</si>
  <si>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</si>
  <si>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</si>
  <si>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</si>
  <si>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</si>
  <si>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</si>
  <si>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</si>
  <si>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</si>
  <si>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</si>
  <si>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</si>
  <si>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</si>
  <si>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</si>
  <si>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</si>
  <si>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</si>
  <si>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</si>
  <si>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</si>
  <si>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</si>
  <si>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</si>
  <si>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</si>
  <si>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</si>
  <si>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</si>
  <si>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</si>
  <si>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</si>
  <si>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</si>
  <si>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</si>
  <si>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</si>
  <si>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</si>
  <si>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</si>
  <si>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Recommendation - Sub criteria question number (reference only)</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</si>
  <si>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</si>
  <si>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</si>
  <si>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</si>
  <si>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</si>
  <si>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</si>
  <si>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</si>
  <si>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Number of cases (overall percentage for radar chart in Summary worksheet)</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</si>
  <si>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</si>
  <si>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</si>
  <si>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</si>
  <si>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</si>
  <si>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</si>
  <si>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</si>
  <si>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</si>
  <si>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</si>
  <si>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</si>
  <si>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</si>
  <si>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</si>
  <si>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</si>
  <si>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</si>
  <si>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</si>
  <si>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</si>
  <si>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</si>
  <si>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</si>
  <si>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</si>
  <si>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</si>
  <si>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</si>
  <si>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</si>
  <si>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</si>
  <si>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</si>
  <si>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</si>
  <si>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data/Not answered/Not documented/Unknown</t>
  </si>
  <si>
    <t>No data</t>
  </si>
  <si>
    <t>Description</t>
  </si>
  <si>
    <t>Other</t>
  </si>
  <si>
    <t>Long Term Ventilation</t>
  </si>
  <si>
    <t>https://www.ncepod.org.uk/2020ltv.html</t>
  </si>
  <si>
    <r>
      <t>Standardise templates for personalised Emergency Healthcare Plans for all people on long-term ventilation.</t>
    </r>
    <r>
      <rPr>
        <sz val="11"/>
        <color rgb="FF000000"/>
        <rFont val="Calibri"/>
        <family val="2"/>
        <scheme val="minor"/>
      </rPr>
      <t xml:space="preserve">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
</t>
    </r>
    <r>
      <rPr>
        <b/>
        <i/>
        <sz val="11"/>
        <color rgb="FF000000"/>
        <rFont val="Calibri"/>
        <family val="2"/>
        <scheme val="minor"/>
      </rPr>
      <t xml:space="preserve">Target audiences
LTV Services </t>
    </r>
    <r>
      <rPr>
        <i/>
        <sz val="11"/>
        <color rgb="FF000000"/>
        <rFont val="Calibri"/>
        <family val="2"/>
        <scheme val="minor"/>
      </rPr>
      <t>with support from Healthcare Professionals in all hospitals (including those that are not LTV centres), Service Users and Third Sector Organisations</t>
    </r>
  </si>
  <si>
    <t>Not all the report recommendations have been listed here as some are not suitable for an audit tool.  A full list can be found in the report here https://www.ncepod.org.uk/2020ltv.html</t>
  </si>
  <si>
    <t>Recommendation 8</t>
  </si>
  <si>
    <t>N/A - no planning for transition</t>
  </si>
  <si>
    <t>NA - no planning for transition/no clinic in place</t>
  </si>
  <si>
    <t>N/A – was admitted under care of usual LTV team</t>
  </si>
  <si>
    <t>NCEPOD does not ask for any of these data back.  It is for each Trust/Health Board to make a judgement as to whether they are meeting the recommendations.</t>
  </si>
  <si>
    <r>
      <t xml:space="preserve">This data collection tool is made up of questions which can be used to assess how well your Trust/Health Board is meeting recommendations made in </t>
    </r>
    <r>
      <rPr>
        <i/>
        <sz val="11"/>
        <color theme="1"/>
        <rFont val="Calibri"/>
        <family val="2"/>
        <scheme val="minor"/>
      </rPr>
      <t>"Balancing the Pressures"</t>
    </r>
  </si>
  <si>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</si>
  <si>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</si>
  <si>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</si>
  <si>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</si>
  <si>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</si>
  <si>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</si>
  <si>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Please complete as many questions which are applicable to the care of the patient.  This NCEPOD study focused on a review of the quality of care provided to children and young people aged 0-24 years who were receiving long-term ventilation.</t>
  </si>
  <si>
    <r>
      <t xml:space="preserve">Thank you for downloading the toolkit for </t>
    </r>
    <r>
      <rPr>
        <i/>
        <sz val="11"/>
        <color theme="1"/>
        <rFont val="Calibri"/>
        <family val="2"/>
        <scheme val="minor"/>
      </rPr>
      <t xml:space="preserve">''Balancing the Pressures'.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</si>
  <si>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</si>
  <si>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</si>
  <si>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Recommendation 3</t>
  </si>
  <si>
    <t>4a</t>
  </si>
  <si>
    <t>4b</t>
  </si>
  <si>
    <t>4c</t>
  </si>
  <si>
    <t>4d</t>
  </si>
  <si>
    <t>4e</t>
  </si>
  <si>
    <t>4f</t>
  </si>
  <si>
    <t>4g</t>
  </si>
  <si>
    <t>4h</t>
  </si>
  <si>
    <t>Medical and nursing staff?</t>
  </si>
  <si>
    <t>Physiotherapy?</t>
  </si>
  <si>
    <t>Speech and language therapy?</t>
  </si>
  <si>
    <t>Psychology?</t>
  </si>
  <si>
    <t>Local service planners/commissioners?</t>
  </si>
  <si>
    <t>If the patient has a personalised EHP:</t>
  </si>
  <si>
    <t>5a</t>
  </si>
  <si>
    <t>5b</t>
  </si>
  <si>
    <t>5c</t>
  </si>
  <si>
    <t>5d</t>
  </si>
  <si>
    <t>5e</t>
  </si>
  <si>
    <t>5f</t>
  </si>
  <si>
    <t>Is it clearly laid out so that information could be easily recognised by all members of the care team?</t>
  </si>
  <si>
    <t>Does it form part of any hand-held records?</t>
  </si>
  <si>
    <t>Does it include a fast-track admission plan?</t>
  </si>
  <si>
    <t>Does the team providing care include:</t>
  </si>
  <si>
    <t>An identified clinical lead?</t>
  </si>
  <si>
    <t>A specialist in tracheostomy care? (where appropriate)</t>
  </si>
  <si>
    <t>Palliative care/hospice care? (where appropriate)</t>
  </si>
  <si>
    <t>N/A - not in place for more than 1 year</t>
  </si>
  <si>
    <t>Recommendation 5</t>
  </si>
  <si>
    <r>
      <t xml:space="preserve">Only for completion by LTV centres*, and for patients who are/were 14-24 years' old
</t>
    </r>
    <r>
      <rPr>
        <b/>
        <sz val="12"/>
        <color theme="1"/>
        <rFont val="Calibri"/>
        <family val="2"/>
        <scheme val="minor"/>
      </rPr>
      <t>*LTV centre is defined as one which provides this patient with the normal decision making, support and review of their ventilatory care</t>
    </r>
  </si>
  <si>
    <t>6a</t>
  </si>
  <si>
    <t>6b</t>
  </si>
  <si>
    <r>
      <t xml:space="preserve">Ensure efficient care planning and discharge by providing a multidisciplinary team as part of an integrated care pathway.  </t>
    </r>
    <r>
      <rPr>
        <sz val="11"/>
        <color theme="1"/>
        <rFont val="Calibri"/>
        <family val="2"/>
        <scheme val="minor"/>
      </rPr>
      <t xml:space="preserve">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b/>
        <i/>
        <sz val="11"/>
        <color theme="1"/>
        <rFont val="Calibri"/>
        <family val="2"/>
        <scheme val="minor"/>
      </rPr>
      <t>Target audiences</t>
    </r>
    <r>
      <rPr>
        <sz val="11"/>
        <color theme="1"/>
        <rFont val="Calibri"/>
        <family val="2"/>
        <scheme val="minor"/>
      </rPr>
      <t xml:space="preserve">
</t>
    </r>
    <r>
      <rPr>
        <b/>
        <i/>
        <sz val="11"/>
        <color theme="1"/>
        <rFont val="Calibri"/>
        <family val="2"/>
        <scheme val="minor"/>
      </rPr>
      <t>Service Planners/Commissioners and Trust/Health Board Executive Committees</t>
    </r>
    <r>
      <rPr>
        <i/>
        <sz val="11"/>
        <color theme="1"/>
        <rFont val="Calibri"/>
        <family val="2"/>
        <scheme val="minor"/>
      </rPr>
      <t xml:space="preserve"> with support from LTV Services, Social Care and Hospice/Respite Care, Psychology and Palliative Care</t>
    </r>
  </si>
  <si>
    <r>
      <rPr>
        <sz val="11"/>
        <color rgb="FF000000"/>
        <rFont val="Calibri"/>
        <family val="2"/>
        <scheme val="minor"/>
      </rPr>
      <t xml:space="preserve">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 This supports NICE Guideline (NG43)
</t>
    </r>
    <r>
      <rPr>
        <b/>
        <i/>
        <sz val="11"/>
        <color rgb="FF000000"/>
        <rFont val="Calibri"/>
        <family val="2"/>
        <scheme val="minor"/>
      </rPr>
      <t>Target audiences</t>
    </r>
    <r>
      <rPr>
        <sz val="11"/>
        <color rgb="FF000000"/>
        <rFont val="Calibri"/>
        <family val="2"/>
        <scheme val="minor"/>
      </rPr>
      <t xml:space="preserve">
</t>
    </r>
    <r>
      <rPr>
        <b/>
        <i/>
        <sz val="11"/>
        <color rgb="FF000000"/>
        <rFont val="Calibri"/>
        <family val="2"/>
        <scheme val="minor"/>
      </rPr>
      <t>Children and Young People, Families, LTV services and Trust/Health Board Executive Committees</t>
    </r>
    <r>
      <rPr>
        <i/>
        <sz val="11"/>
        <color rgb="FF000000"/>
        <rFont val="Calibri"/>
        <family val="2"/>
        <scheme val="minor"/>
      </rPr>
      <t xml:space="preserve"> with support from Clinical Directors, Healthcare Professionals in all hospitals (including those that are not LTV centres), Social Care, Primary Care and Service Planners/Commissioners</t>
    </r>
  </si>
  <si>
    <t>Unknown</t>
  </si>
  <si>
    <t>To be completed by the patient's ususal LTV team (we encourage you to share your results with the wider team)</t>
  </si>
  <si>
    <t>Audit Toolkit - Ongoing Care (tool 1 of 3)</t>
  </si>
  <si>
    <t>Long-Term Ventilation
(Ongoing care toolkit - tool 1 of 3)</t>
  </si>
  <si>
    <t>To be completed for patients aged 0-24 years receiving LTV</t>
  </si>
  <si>
    <t>Age (years)</t>
  </si>
  <si>
    <r>
      <t xml:space="preserve">Does this patient have a personalised Emergency Healthcare Plan (EHP)? </t>
    </r>
    <r>
      <rPr>
        <sz val="12"/>
        <color rgb="FFC00000"/>
        <rFont val="Calibri"/>
        <family val="2"/>
        <scheme val="minor"/>
      </rPr>
      <t>If you answer "no", the remaining questions in this section will pre-populate with "N/A".</t>
    </r>
  </si>
  <si>
    <t>Is it always easily accessible by you and all members of the care team?</t>
  </si>
  <si>
    <t>6c</t>
  </si>
  <si>
    <t>6d</t>
  </si>
  <si>
    <t>6e</t>
  </si>
  <si>
    <r>
      <t xml:space="preserve">Is the patient aged 14-24 years old? </t>
    </r>
    <r>
      <rPr>
        <sz val="12"/>
        <color rgb="FFC00000"/>
        <rFont val="Calibri"/>
        <family val="2"/>
        <scheme val="minor"/>
      </rPr>
      <t>If you answer "no", the remaining questions in this section will pre-populate with "N/A".</t>
    </r>
  </si>
  <si>
    <t>This toolkit can be used in conjunction with the Recommendation Checklist. This can be found by clicking on the adjacent report image or this link:</t>
  </si>
  <si>
    <t>Audit tools are available for hospital admissions and tracheostomy insertion (tools 2 and 3 on our website)</t>
  </si>
  <si>
    <t>Is the ongoing care of the patient provided by an MDT as part of an integrated care pathway? (a model of organisation of care which is patient centred and includes integration of primary, secondary and tertiary healthcare as well as community services)?</t>
  </si>
  <si>
    <r>
      <rPr>
        <b/>
        <sz val="12"/>
        <color rgb="FFC00000"/>
        <rFont val="Calibri"/>
        <family val="2"/>
        <scheme val="minor"/>
      </rPr>
      <t>IF YES to 6a</t>
    </r>
    <r>
      <rPr>
        <sz val="12"/>
        <color rgb="FF000000"/>
        <rFont val="Calibri"/>
        <family val="2"/>
        <scheme val="minor"/>
      </rPr>
      <t>, was LTV commenced prior to transition to adult services?</t>
    </r>
    <r>
      <rPr>
        <sz val="12"/>
        <color rgb="FF000000"/>
        <rFont val="Calibri"/>
        <family val="2"/>
        <scheme val="minor"/>
      </rPr>
      <t xml:space="preserve">
</t>
    </r>
  </si>
  <si>
    <r>
      <t>Is there evidence in the case notes/electronic record of planning for transition from child to adult services?</t>
    </r>
    <r>
      <rPr>
        <sz val="12"/>
        <color rgb="FFC00000"/>
        <rFont val="Calibri"/>
        <family val="2"/>
        <scheme val="minor"/>
      </rPr>
      <t xml:space="preserve"> (answer Not Applicable if LTV was not commenced prior to transition to adult services, for example)</t>
    </r>
  </si>
  <si>
    <r>
      <t>Does/did the patient have a clearly identifiable (named) lead responsible for transition to adult LTV care?</t>
    </r>
    <r>
      <rPr>
        <sz val="12"/>
        <color rgb="FFC00000"/>
        <rFont val="Calibri"/>
        <family val="2"/>
        <scheme val="minor"/>
      </rPr>
      <t xml:space="preserve"> (answer Not Applicable if LTV was not commenced prior to transition to adult services, or there was no evidence of planning for transition, for example)</t>
    </r>
  </si>
  <si>
    <r>
      <rPr>
        <sz val="12"/>
        <color theme="1"/>
        <rFont val="Calibri"/>
        <family val="2"/>
        <scheme val="minor"/>
      </rPr>
      <t>Will/did the patient attend a joint transition clinic prior to transition?</t>
    </r>
    <r>
      <rPr>
        <sz val="12"/>
        <color rgb="FFC00000"/>
        <rFont val="Calibri"/>
        <family val="2"/>
        <scheme val="minor"/>
      </rPr>
      <t xml:space="preserve"> (answer Not Applicable if LTV was not commenced prior to transition to adult services, or there was no evidence of planning for transition, for example)</t>
    </r>
  </si>
  <si>
    <t>If the EHP has been in place for more than 1 year, has it been reviewed annually by the clinical team, and the service user/parent carer?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</si>
</sst>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i/>
      <sz val="11"/>
      <color rgb="FF000000"/>
      <name val="Calibri"/>
      <family val="2"/>
      <scheme val="minor"/>
    </font>
    <font>
      <i/>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000000"/>
      <name val="Calibri"/>
      <family val="2"/>
      <scheme val="minor"/>
    </font>
    <font>
      <b/>
      <i/>
      <sz val="11"/>
      <color theme="1"/>
      <name val="Calibri"/>
      <family val="2"/>
      <scheme val="minor"/>
    </font>
    <font>
      <sz val="12"/>
      <color rgb="FFC00000"/>
      <name val="Calibri"/>
      <family val="2"/>
      <scheme val="minor"/>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62">
    <xf numFmtId="0" fontId="0" fillId="0" borderId="0" xfId="0"/>
    <xf numFmtId="0" fontId="0" fillId="2" borderId="0" xfId="0" applyFill="1"/>
    <xf numFmtId="0" fontId="0" fillId="2" borderId="0" xfId="0" applyFill="1" applyAlignment="1" applyProtection="1">
      <alignment wrapText="1"/>
      <protection locked="0"/>
    </xf>
    <xf numFmtId="0" fontId="0" fillId="2" borderId="0" xfId="0" applyFill="1" applyAlignment="1">
      <alignment wrapText="1"/>
    </xf>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0" xfId="0" applyFont="1" applyFill="1"/>
    <xf numFmtId="0" fontId="0" fillId="0" borderId="0" xfId="0" applyFont="1" applyFill="1" applyAlignment="1">
      <alignment horizontal="left" vertical="top" wrapText="1"/>
    </xf>
    <xf numFmtId="0" fontId="0" fillId="0" borderId="0" xfId="0" applyAlignment="1">
      <alignment horizontal="center"/>
    </xf>
    <xf numFmtId="0" fontId="0" fillId="3" borderId="1" xfId="0" applyFill="1" applyBorder="1" applyAlignment="1">
      <alignment horizontal="center"/>
    </xf>
    <xf numFmtId="0" fontId="0" fillId="2" borderId="0" xfId="0" applyFill="1" applyAlignment="1">
      <alignment horizontal="center"/>
    </xf>
    <xf numFmtId="0" fontId="2" fillId="0" borderId="0" xfId="0" applyFont="1" applyFill="1" applyAlignment="1">
      <alignment horizontal="left" vertical="top" wrapText="1"/>
    </xf>
    <xf numFmtId="1" fontId="2" fillId="2" borderId="0" xfId="0" applyNumberFormat="1" applyFont="1" applyFill="1"/>
    <xf numFmtId="0" fontId="8" fillId="2" borderId="1" xfId="0" applyFont="1" applyFill="1" applyBorder="1"/>
    <xf numFmtId="1" fontId="8" fillId="2" borderId="1" xfId="0" applyNumberFormat="1" applyFont="1" applyFill="1" applyBorder="1"/>
    <xf numFmtId="0" fontId="7" fillId="2" borderId="1" xfId="0" applyFont="1" applyFill="1" applyBorder="1"/>
    <xf numFmtId="1" fontId="7" fillId="2" borderId="1" xfId="0" applyNumberFormat="1" applyFont="1" applyFill="1" applyBorder="1" applyAlignment="1">
      <alignment horizontal="right"/>
    </xf>
    <xf numFmtId="0" fontId="9" fillId="0" borderId="1" xfId="0" applyFont="1" applyBorder="1"/>
    <xf numFmtId="0" fontId="9" fillId="0" borderId="6" xfId="0" applyFont="1" applyBorder="1" applyAlignment="1">
      <alignment horizontal="right"/>
    </xf>
    <xf numFmtId="0" fontId="11" fillId="0" borderId="0" xfId="0" applyFont="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1" fillId="0" borderId="0" xfId="0" applyFont="1" applyBorder="1" applyAlignment="1">
      <alignment horizontal="center" vertical="top" wrapText="1"/>
    </xf>
    <xf numFmtId="0" fontId="11" fillId="0" borderId="0" xfId="0" applyFont="1" applyAlignment="1">
      <alignment horizontal="left" vertical="top" wrapText="1"/>
    </xf>
    <xf numFmtId="1" fontId="11" fillId="0" borderId="0" xfId="0" applyNumberFormat="1" applyFont="1" applyAlignment="1">
      <alignment horizontal="left" vertical="top" wrapText="1"/>
    </xf>
    <xf numFmtId="0" fontId="11" fillId="0" borderId="0" xfId="0" applyFont="1" applyFill="1" applyAlignment="1">
      <alignment horizontal="left" vertical="top" wrapText="1"/>
    </xf>
    <xf numFmtId="0" fontId="11" fillId="4" borderId="1" xfId="0" applyFont="1" applyFill="1" applyBorder="1" applyAlignment="1">
      <alignment horizontal="center" vertical="top" wrapText="1"/>
    </xf>
    <xf numFmtId="0" fontId="0" fillId="0" borderId="0" xfId="0" applyBorder="1"/>
    <xf numFmtId="0" fontId="0" fillId="0" borderId="0" xfId="0" applyFill="1" applyBorder="1" applyAlignment="1">
      <alignment horizontal="left"/>
    </xf>
    <xf numFmtId="0" fontId="17" fillId="0" borderId="0" xfId="0" applyFont="1"/>
    <xf numFmtId="0" fontId="1" fillId="0" borderId="0" xfId="0" applyFont="1"/>
    <xf numFmtId="0" fontId="12"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2" borderId="0" xfId="0" applyFont="1" applyFill="1" applyAlignment="1">
      <alignment horizontal="left" vertical="top" wrapText="1"/>
    </xf>
    <xf numFmtId="0" fontId="13" fillId="2" borderId="3" xfId="0" applyFont="1" applyFill="1" applyBorder="1" applyAlignment="1">
      <alignment horizontal="left" vertical="top" wrapText="1"/>
    </xf>
    <xf numFmtId="0" fontId="14"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0" borderId="0" xfId="0" applyFont="1" applyBorder="1" applyAlignment="1">
      <alignment horizontal="left" vertical="top" wrapText="1"/>
    </xf>
    <xf numFmtId="1" fontId="13" fillId="0" borderId="1" xfId="0" applyNumberFormat="1" applyFont="1" applyFill="1" applyBorder="1" applyAlignment="1">
      <alignment horizontal="left" vertical="top" wrapText="1"/>
    </xf>
    <xf numFmtId="0" fontId="11" fillId="4" borderId="0" xfId="0" applyFont="1" applyFill="1" applyAlignment="1">
      <alignment horizontal="center" vertical="top" wrapText="1"/>
    </xf>
    <xf numFmtId="1" fontId="14" fillId="0" borderId="1" xfId="0" applyNumberFormat="1" applyFont="1" applyFill="1" applyBorder="1" applyAlignment="1">
      <alignment horizontal="left" vertical="top" wrapText="1"/>
    </xf>
    <xf numFmtId="0" fontId="11" fillId="0" borderId="0" xfId="0" applyFont="1" applyFill="1" applyAlignment="1">
      <alignment horizontal="center" vertical="top" wrapText="1"/>
    </xf>
    <xf numFmtId="0" fontId="11" fillId="2" borderId="0" xfId="0" applyFont="1" applyFill="1" applyAlignment="1">
      <alignment horizontal="left" vertical="top" wrapText="1"/>
    </xf>
    <xf numFmtId="0" fontId="14" fillId="0" borderId="0" xfId="0" applyFont="1" applyAlignment="1">
      <alignment horizontal="center" vertical="top" wrapText="1"/>
    </xf>
    <xf numFmtId="0" fontId="14" fillId="0" borderId="0" xfId="0" applyFont="1" applyBorder="1" applyAlignment="1">
      <alignment horizontal="center" vertical="top" wrapText="1"/>
    </xf>
    <xf numFmtId="0" fontId="14" fillId="4" borderId="1" xfId="0" applyFont="1" applyFill="1" applyBorder="1" applyAlignment="1">
      <alignment horizontal="center" vertical="top" wrapText="1"/>
    </xf>
    <xf numFmtId="1" fontId="6" fillId="0" borderId="1" xfId="0" applyNumberFormat="1" applyFont="1" applyFill="1" applyBorder="1" applyAlignment="1">
      <alignment horizontal="center"/>
    </xf>
    <xf numFmtId="0" fontId="10" fillId="0" borderId="1" xfId="0" applyFont="1" applyFill="1" applyBorder="1" applyAlignment="1">
      <alignment horizontal="left" vertical="top" wrapText="1"/>
    </xf>
    <xf numFmtId="0" fontId="10" fillId="4" borderId="0" xfId="0" applyFont="1" applyFill="1" applyAlignment="1">
      <alignment horizontal="center" vertical="top" wrapText="1"/>
    </xf>
    <xf numFmtId="0" fontId="10" fillId="0" borderId="0" xfId="0" applyFont="1" applyAlignment="1">
      <alignment horizontal="left" vertical="top" wrapText="1"/>
    </xf>
    <xf numFmtId="0" fontId="11" fillId="0" borderId="1" xfId="0" applyFont="1" applyBorder="1" applyAlignment="1">
      <alignment vertical="top" wrapText="1"/>
    </xf>
    <xf numFmtId="0" fontId="2" fillId="0"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vertical="top" wrapText="1"/>
    </xf>
    <xf numFmtId="0" fontId="1" fillId="0" borderId="0" xfId="0" applyFont="1" applyAlignment="1">
      <alignment vertical="top" wrapText="1"/>
    </xf>
    <xf numFmtId="0" fontId="12" fillId="2" borderId="1" xfId="0" applyFont="1" applyFill="1" applyBorder="1" applyAlignment="1">
      <alignment vertical="top" wrapText="1"/>
    </xf>
    <xf numFmtId="0" fontId="11" fillId="0" borderId="1" xfId="0" applyFont="1" applyFill="1" applyBorder="1" applyAlignment="1">
      <alignment vertical="top" wrapText="1"/>
    </xf>
    <xf numFmtId="0" fontId="12" fillId="0" borderId="0" xfId="0" applyFont="1" applyAlignment="1">
      <alignment vertical="top"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1" fontId="11" fillId="0" borderId="0" xfId="0" applyNumberFormat="1" applyFont="1" applyAlignment="1">
      <alignment horizontal="center" vertical="center" wrapText="1"/>
    </xf>
    <xf numFmtId="1" fontId="11" fillId="0" borderId="0" xfId="0" applyNumberFormat="1" applyFont="1" applyFill="1" applyAlignment="1">
      <alignment horizontal="center" vertical="center" wrapText="1"/>
    </xf>
    <xf numFmtId="1" fontId="14"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top" wrapText="1"/>
    </xf>
    <xf numFmtId="0" fontId="11" fillId="0" borderId="11" xfId="0" applyFont="1" applyBorder="1" applyAlignment="1">
      <alignment vertical="top" wrapText="1"/>
    </xf>
    <xf numFmtId="0" fontId="11" fillId="0"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7" xfId="0" applyFont="1" applyFill="1" applyBorder="1" applyAlignment="1">
      <alignment horizontal="center" vertical="top" wrapText="1"/>
    </xf>
    <xf numFmtId="0" fontId="14" fillId="0" borderId="1" xfId="0" applyFont="1" applyFill="1" applyBorder="1" applyAlignment="1">
      <alignment horizontal="left" vertical="top" wrapText="1"/>
    </xf>
    <xf numFmtId="0" fontId="11" fillId="0" borderId="0" xfId="0" applyFont="1" applyAlignment="1">
      <alignment horizontal="center" vertical="center"/>
    </xf>
    <xf numFmtId="0" fontId="11" fillId="0" borderId="0" xfId="0" applyFont="1" applyFill="1" applyAlignment="1">
      <alignment vertical="center"/>
    </xf>
    <xf numFmtId="0" fontId="0" fillId="0" borderId="0" xfId="0" applyAlignment="1">
      <alignment vertical="top" wrapText="1"/>
    </xf>
    <xf numFmtId="0" fontId="9" fillId="0" borderId="0" xfId="0" applyFont="1" applyBorder="1"/>
    <xf numFmtId="0" fontId="9" fillId="0" borderId="0" xfId="0" applyFont="1" applyBorder="1" applyAlignment="1">
      <alignment horizontal="right"/>
    </xf>
    <xf numFmtId="0" fontId="1" fillId="0" borderId="0" xfId="0" applyFont="1" applyAlignment="1">
      <alignment horizontal="center"/>
    </xf>
    <xf numFmtId="1" fontId="0" fillId="3" borderId="1" xfId="0" applyNumberFormat="1" applyFill="1" applyBorder="1" applyAlignment="1">
      <alignment horizontal="center"/>
    </xf>
    <xf numFmtId="0" fontId="10" fillId="0" borderId="0" xfId="0" applyFont="1" applyFill="1" applyBorder="1" applyAlignment="1">
      <alignment horizontal="left" vertical="top" wrapText="1"/>
    </xf>
    <xf numFmtId="0" fontId="9" fillId="0" borderId="0" xfId="0" applyFont="1" applyAlignment="1">
      <alignment horizontal="center"/>
    </xf>
    <xf numFmtId="0" fontId="0" fillId="0" borderId="5" xfId="0" applyBorder="1" applyAlignment="1">
      <alignment horizontal="center"/>
    </xf>
    <xf numFmtId="0" fontId="0" fillId="0" borderId="6" xfId="0" applyBorder="1" applyAlignment="1">
      <alignment horizontal="center"/>
    </xf>
    <xf numFmtId="0" fontId="22" fillId="2" borderId="0" xfId="0" applyFont="1" applyFill="1"/>
    <xf numFmtId="0" fontId="23" fillId="2" borderId="0" xfId="0" applyFont="1" applyFill="1"/>
    <xf numFmtId="0" fontId="24" fillId="2" borderId="0" xfId="0" applyFont="1" applyFill="1"/>
    <xf numFmtId="0" fontId="24" fillId="2" borderId="0" xfId="0" applyFont="1" applyFill="1" applyProtection="1"/>
    <xf numFmtId="0" fontId="10" fillId="0" borderId="0" xfId="0" applyFont="1" applyFill="1" applyAlignment="1">
      <alignment horizontal="center" vertical="center" wrapText="1"/>
    </xf>
    <xf numFmtId="0" fontId="2" fillId="2" borderId="15" xfId="0" applyFont="1" applyFill="1" applyBorder="1" applyAlignment="1">
      <alignment horizontal="center"/>
    </xf>
    <xf numFmtId="0" fontId="14"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11"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1" fillId="4" borderId="5" xfId="0" applyFont="1" applyFill="1" applyBorder="1" applyAlignment="1">
      <alignment horizontal="center" vertical="top" wrapText="1"/>
    </xf>
    <xf numFmtId="0" fontId="26" fillId="0" borderId="0" xfId="0" applyFont="1" applyFill="1" applyAlignment="1">
      <alignment vertical="top" wrapText="1"/>
    </xf>
    <xf numFmtId="0" fontId="26" fillId="0" borderId="1" xfId="0" applyFont="1" applyFill="1" applyBorder="1" applyAlignment="1">
      <alignment vertical="top" wrapText="1"/>
    </xf>
    <xf numFmtId="0" fontId="11" fillId="0" borderId="0" xfId="0" applyFont="1" applyFill="1" applyBorder="1" applyAlignment="1">
      <alignment horizontal="center" vertical="top" wrapText="1"/>
    </xf>
    <xf numFmtId="0" fontId="11" fillId="0" borderId="0" xfId="0" applyFont="1" applyAlignment="1">
      <alignment vertical="top" wrapText="1"/>
    </xf>
    <xf numFmtId="0" fontId="2" fillId="0" borderId="1" xfId="0" applyFont="1" applyBorder="1" applyAlignment="1">
      <alignment vertical="top" wrapText="1"/>
    </xf>
    <xf numFmtId="0" fontId="18" fillId="0" borderId="11" xfId="0" applyFont="1" applyBorder="1" applyAlignment="1">
      <alignment horizontal="left" vertical="top" wrapText="1"/>
    </xf>
    <xf numFmtId="0" fontId="18" fillId="0" borderId="13" xfId="0" applyFont="1" applyBorder="1" applyAlignment="1">
      <alignment horizontal="left"/>
    </xf>
    <xf numFmtId="0" fontId="0" fillId="2" borderId="0" xfId="0" applyFill="1" applyAlignment="1">
      <alignment vertical="top"/>
    </xf>
    <xf numFmtId="0" fontId="0" fillId="2" borderId="0" xfId="0" applyFill="1" applyAlignment="1" applyProtection="1">
      <alignment vertical="top"/>
      <protection locked="0"/>
    </xf>
    <xf numFmtId="0" fontId="25" fillId="2" borderId="0" xfId="0" applyFont="1" applyFill="1" applyAlignment="1" applyProtection="1">
      <alignment horizontal="center" vertical="top"/>
      <protection locked="0"/>
    </xf>
    <xf numFmtId="0" fontId="5" fillId="0" borderId="0" xfId="1" applyAlignment="1" applyProtection="1">
      <alignment vertical="top"/>
    </xf>
    <xf numFmtId="0" fontId="11" fillId="0" borderId="17" xfId="0" applyFont="1" applyFill="1" applyBorder="1" applyAlignment="1">
      <alignment horizontal="center" vertical="top" wrapText="1"/>
    </xf>
    <xf numFmtId="0" fontId="11" fillId="2" borderId="16" xfId="0" applyFont="1" applyFill="1" applyBorder="1" applyAlignment="1">
      <alignment horizontal="center" vertical="top" wrapText="1"/>
    </xf>
    <xf numFmtId="0" fontId="11" fillId="0" borderId="14"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19" xfId="0" applyFont="1" applyFill="1" applyBorder="1" applyAlignment="1">
      <alignment horizontal="center" vertical="top" wrapText="1"/>
    </xf>
    <xf numFmtId="0" fontId="0" fillId="0" borderId="0" xfId="0" applyAlignment="1">
      <alignment horizontal="center" vertical="center"/>
    </xf>
    <xf numFmtId="0" fontId="11" fillId="0" borderId="0" xfId="0" applyFont="1" applyAlignment="1">
      <alignment horizontal="center" vertical="top"/>
    </xf>
    <xf numFmtId="0" fontId="0" fillId="0" borderId="12" xfId="0" applyBorder="1" applyAlignment="1">
      <alignment horizontal="left" wrapText="1"/>
    </xf>
    <xf numFmtId="0" fontId="24" fillId="5" borderId="0" xfId="0" applyFont="1" applyFill="1" applyAlignment="1" applyProtection="1">
      <alignment vertical="top"/>
      <protection locked="0"/>
    </xf>
    <xf numFmtId="0" fontId="0" fillId="5" borderId="0" xfId="0" applyFill="1"/>
    <xf numFmtId="0" fontId="2" fillId="5" borderId="0" xfId="0" applyFont="1" applyFill="1" applyAlignment="1">
      <alignment vertical="top"/>
    </xf>
    <xf numFmtId="0" fontId="12" fillId="0" borderId="1" xfId="0" applyFont="1" applyBorder="1" applyAlignment="1">
      <alignment vertical="top" wrapText="1"/>
    </xf>
    <xf numFmtId="0" fontId="19" fillId="0" borderId="0" xfId="0" applyFont="1" applyAlignment="1">
      <alignment vertical="center"/>
    </xf>
    <xf numFmtId="0" fontId="0" fillId="0" borderId="0" xfId="0" applyAlignment="1">
      <alignment vertical="top" wrapText="1"/>
    </xf>
    <xf numFmtId="0" fontId="0" fillId="2" borderId="0" xfId="0"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2" borderId="0" xfId="0" applyFill="1" applyAlignment="1" applyProtection="1">
      <alignment wrapText="1"/>
      <protection locked="0"/>
    </xf>
    <xf numFmtId="0" fontId="10" fillId="0" borderId="11" xfId="0" applyFont="1" applyBorder="1" applyAlignment="1">
      <alignment horizontal="center" vertical="top" wrapText="1"/>
    </xf>
    <xf numFmtId="0" fontId="10" fillId="0" borderId="13" xfId="0" applyFont="1"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8" fillId="2" borderId="5" xfId="0" applyFont="1" applyFill="1" applyBorder="1" applyAlignment="1">
      <alignment horizontal="left" vertical="top" wrapText="1"/>
    </xf>
    <xf numFmtId="0" fontId="18" fillId="2" borderId="8" xfId="0" applyFont="1" applyFill="1" applyBorder="1" applyAlignment="1">
      <alignment horizontal="left" vertical="top" wrapText="1"/>
    </xf>
    <xf numFmtId="0" fontId="11" fillId="0" borderId="3" xfId="0" applyFont="1" applyBorder="1" applyAlignment="1">
      <alignment horizontal="center" vertical="top" wrapText="1"/>
    </xf>
    <xf numFmtId="0" fontId="10"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alignment horizontal="center"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2" fillId="2" borderId="4" xfId="0" applyFont="1" applyFill="1" applyBorder="1" applyAlignment="1" applyProtection="1">
      <alignment horizontal="center" vertical="top"/>
      <protection locked="0"/>
    </xf>
    <xf numFmtId="0" fontId="0" fillId="0" borderId="5" xfId="0" applyBorder="1" applyAlignment="1"/>
    <xf numFmtId="0" fontId="0" fillId="0" borderId="6" xfId="0" applyBorder="1" applyAlignment="1"/>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4" xfId="0" applyFont="1"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2" fillId="2" borderId="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 fillId="0" borderId="0" xfId="0" applyFont="1" applyFill="1" applyBorder="1" applyAlignment="1">
      <alignment horizontal="center" vertical="top" wrapText="1"/>
    </xf>
    <xf numFmtId="0" fontId="0" fillId="0" borderId="0" xfId="0" applyBorder="1" applyAlignment="1">
      <alignment horizontal="center" vertical="top" wrapText="1"/>
    </xf>
    <xf numFmtId="0" fontId="29" fillId="0" borderId="0" xfId="0" applyFont="1" applyFill="1" applyAlignment="1">
      <alignment horizontal="left" vertical="top" wrapText="1"/>
    </xf>
    <xf numFmtId="0" fontId="29" fillId="0" borderId="0" xfId="0" applyFont="1" applyFill="1" applyAlignment="1">
      <alignment horizontal="center" vertical="top" wrapText="1"/>
    </xf>
    <xf numFmtId="0" fontId="29" fillId="0" borderId="0" xfId="0" applyFont="1" applyFill="1" applyAlignment="1">
      <alignment horizontal="center" vertical="center" wrapText="1"/>
    </xf>
    <xf numFmtId="0" fontId="29" fillId="2" borderId="0" xfId="0" applyFont="1" applyFill="1" applyAlignment="1">
      <alignment horizontal="left" vertical="top" wrapText="1"/>
    </xf>
    <xf numFmtId="0" fontId="29" fillId="0" borderId="0" xfId="0" applyFont="1" applyAlignment="1">
      <alignment horizontal="center" vertical="top" wrapText="1"/>
    </xf>
    <xf numFmtId="1" fontId="29" fillId="0" borderId="0" xfId="0" applyNumberFormat="1" applyFont="1" applyFill="1" applyAlignment="1">
      <alignment horizontal="left" vertical="top" wrapText="1"/>
    </xf>
    <xf numFmtId="1" fontId="29" fillId="0" borderId="0" xfId="0" applyNumberFormat="1" applyFont="1" applyFill="1" applyAlignment="1">
      <alignment horizontal="center" vertical="center" wrapText="1"/>
    </xf>
  </cellXfs>
  <cellStyles count="2">
    <cellStyle name="Hyperlink" xfId="1" builtinId="8"/>
    <cellStyle name="Normal" xfId="0" builtinId="0"/>
  </cellStyles>
  <dxfs count="12">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recommendation has been met (%)</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9153517745381527E-2"/>
          <c:y val="0.12808758318413133"/>
          <c:w val="0.78462184897740395"/>
          <c:h val="0.84785887094186574"/>
        </c:manualLayout>
      </c:layout>
      <c:radarChart>
        <c:radarStyle val="filled"/>
        <c:varyColors val="0"/>
        <c:ser>
          <c:idx val="0"/>
          <c:order val="0"/>
          <c:spPr>
            <a:solidFill>
              <a:schemeClr val="accent1"/>
            </a:solidFill>
            <a:ln w="25400">
              <a:noFill/>
            </a:ln>
            <a:effectLst/>
          </c:spPr>
          <c:cat>
            <c:numRef>
              <c:f>Summary!$I$14:$K$14</c:f>
              <c:numCache>
                <c:formatCode>General</c:formatCode>
                <c:ptCount val="3"/>
                <c:pt idx="0">
                  <c:v>3</c:v>
                </c:pt>
                <c:pt idx="1">
                  <c:v>8</c:v>
                </c:pt>
                <c:pt idx="2">
                  <c:v>5</c:v>
                </c:pt>
              </c:numCache>
            </c:numRef>
          </c:cat>
          <c:val>
            <c:numRef>
              <c:f>Summary!$I$14:$K$14</c:f>
              <c:numCache>
                <c:formatCode>General</c:formatCode>
                <c:ptCount val="3"/>
                <c:pt idx="0">
                  <c:v>3</c:v>
                </c:pt>
                <c:pt idx="1">
                  <c:v>8</c:v>
                </c:pt>
                <c:pt idx="2">
                  <c:v>5</c:v>
                </c:pt>
              </c:numCache>
            </c:numRef>
          </c:val>
        </c:ser>
        <c:ser>
          <c:idx val="1"/>
          <c:order val="1"/>
          <c:spPr>
            <a:solidFill>
              <a:schemeClr val="accent2"/>
            </a:solidFill>
            <a:ln w="25400">
              <a:noFill/>
            </a:ln>
            <a:effectLst/>
          </c:spPr>
          <c:cat>
            <c:numRef>
              <c:f>Summary!$I$14:$K$14</c:f>
              <c:numCache>
                <c:formatCode>General</c:formatCode>
                <c:ptCount val="3"/>
                <c:pt idx="0">
                  <c:v>3</c:v>
                </c:pt>
                <c:pt idx="1">
                  <c:v>8</c:v>
                </c:pt>
                <c:pt idx="2">
                  <c:v>5</c:v>
                </c:pt>
              </c:numCache>
            </c:numRef>
          </c:cat>
          <c:val>
            <c:numRef>
              <c:f>Summary!$I$26:$K$26</c:f>
              <c:numCache>
                <c:formatCode>0</c:formatCode>
                <c:ptCount val="3"/>
                <c:pt idx="0">
                  <c:v>0</c:v>
                </c:pt>
                <c:pt idx="1">
                  <c:v>0</c:v>
                </c:pt>
                <c:pt idx="2">
                  <c:v>0</c:v>
                </c:pt>
              </c:numCache>
            </c:numRef>
          </c:val>
        </c:ser>
        <c:dLbls>
          <c:showLegendKey val="0"/>
          <c:showVal val="0"/>
          <c:showCatName val="0"/>
          <c:showSerName val="0"/>
          <c:showPercent val="0"/>
          <c:showBubbleSize val="0"/>
        </c:dLbls>
        <c:axId val="159290088"/>
        <c:axId val="159291656"/>
        <c:extLst/>
      </c:radarChart>
      <c:catAx>
        <c:axId val="159290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90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jpeg"/><Relationship Id="rId5" Type="http://schemas.openxmlformats.org/officeDocument/2006/relationships/hyperlink" Target="https://www.ncepod.org.uk/2020ltv.html" TargetMode="External"/><Relationship Id="rId4" Type="http://schemas.openxmlformats.org/officeDocument/2006/relationships/hyperlink" Target="https://www.ncepod.org.uk/2019pe.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4"/><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5"/><Relationship Id="rId2" Type="http://schemas.openxmlformats.org/officeDocument/2006/relationships/image" Target="../media/image2.gif"/><Relationship Id="rId16" Type="http://schemas.openxmlformats.org/officeDocument/2006/relationships/hyperlink" Target="#Recommendations!A6"/><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3" Type="http://schemas.openxmlformats.org/officeDocument/2006/relationships/hyperlink" Target="#Recommendations!A5"/><Relationship Id="rId2" Type="http://schemas.openxmlformats.org/officeDocument/2006/relationships/image" Target="../media/image4.png"/><Relationship Id="rId1" Type="http://schemas.openxmlformats.org/officeDocument/2006/relationships/hyperlink" Target="#Recommendations!A4"/><Relationship Id="rId5" Type="http://schemas.openxmlformats.org/officeDocument/2006/relationships/chart" Target="../charts/chart1.xml"/><Relationship Id="rId4" Type="http://schemas.openxmlformats.org/officeDocument/2006/relationships/hyperlink" Target="#Recommendations!A6"/></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2</xdr:col>
      <xdr:colOff>133350</xdr:colOff>
      <xdr:row>13</xdr:row>
      <xdr:rowOff>133350</xdr:rowOff>
    </xdr:from>
    <xdr:to>
      <xdr:col>2</xdr:col>
      <xdr:colOff>314325</xdr:colOff>
      <xdr:row>13</xdr:row>
      <xdr:rowOff>305657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0675" y="3819525"/>
          <a:ext cx="180975" cy="172307"/>
        </a:xfrm>
        <a:prstGeom prst="rect">
          <a:avLst/>
        </a:prstGeom>
        <a:noFill/>
      </xdr:spPr>
    </xdr:pic>
    <xdr:clientData/>
  </xdr:twoCellAnchor>
  <xdr:twoCellAnchor>
    <xdr:from>
      <xdr:col>0</xdr:col>
      <xdr:colOff>523875</xdr:colOff>
      <xdr:row>8</xdr:row>
      <xdr:rowOff>152399</xdr:rowOff>
    </xdr:from>
    <xdr:to>
      <xdr:col>0</xdr:col>
      <xdr:colOff>1190625</xdr:colOff>
      <xdr:row>9</xdr:row>
      <xdr:rowOff>695324</xdr:rowOff>
    </xdr:to>
    <xdr:sp macro="" textlink="">
      <xdr:nvSpPr>
        <xdr:cNvPr id="4" name="Text Box 1">
          <a:hlinkClick xmlns:r="http://schemas.openxmlformats.org/officeDocument/2006/relationships" r:id="rId4"/>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23875" y="1390649"/>
          <a:ext cx="666750" cy="7334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a:hlinkClick xmlns:r="http://schemas.openxmlformats.org/officeDocument/2006/relationships" r:id=""/>
            </a:rPr>
            <a:t>https://www.ncepod.org.uk/2020ltv.html</a:t>
          </a:r>
          <a:endParaRPr lang="en-GB" sz="1100" b="0" i="0" u="none" strike="noStrike" baseline="0">
            <a:solidFill>
              <a:srgbClr val="000000"/>
            </a:solidFill>
            <a:latin typeface="Calibri"/>
            <a:cs typeface="Calibri"/>
          </a:endParaRPr>
        </a:p>
      </xdr:txBody>
    </xdr:sp>
    <xdr:clientData/>
  </xdr:twoCellAnchor>
  <xdr:twoCellAnchor editAs="oneCell">
    <xdr:from>
      <xdr:col>0</xdr:col>
      <xdr:colOff>0</xdr:colOff>
      <xdr:row>0</xdr:row>
      <xdr:rowOff>0</xdr:rowOff>
    </xdr:from>
    <xdr:to>
      <xdr:col>0</xdr:col>
      <xdr:colOff>3209924</xdr:colOff>
      <xdr:row>14</xdr:row>
      <xdr:rowOff>232949</xdr:rowOff>
    </xdr:to>
    <xdr:pic>
      <xdr:nvPicPr>
        <xdr:cNvPr id="6" name="Picture 5">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3209924" cy="4557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0</xdr:colOff>
      <xdr:row>3</xdr:row>
      <xdr:rowOff>57150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xdr:col>
      <xdr:colOff>657225</xdr:colOff>
      <xdr:row>3</xdr:row>
      <xdr:rowOff>57150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xmlns=""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12</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12</xdr:col>
      <xdr:colOff>0</xdr:colOff>
      <xdr:row>3</xdr:row>
      <xdr:rowOff>57150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12</xdr:col>
      <xdr:colOff>0</xdr:colOff>
      <xdr:row>3</xdr:row>
      <xdr:rowOff>57150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3</xdr:col>
      <xdr:colOff>0</xdr:colOff>
      <xdr:row>3</xdr:row>
      <xdr:rowOff>57150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xdr:col>
      <xdr:colOff>0</xdr:colOff>
      <xdr:row>3</xdr:row>
      <xdr:rowOff>57150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xdr:col>
      <xdr:colOff>0</xdr:colOff>
      <xdr:row>3</xdr:row>
      <xdr:rowOff>57150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xdr:col>
      <xdr:colOff>0</xdr:colOff>
      <xdr:row>3</xdr:row>
      <xdr:rowOff>57150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xdr:col>
      <xdr:colOff>0</xdr:colOff>
      <xdr:row>3</xdr:row>
      <xdr:rowOff>57150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xdr:col>
      <xdr:colOff>0</xdr:colOff>
      <xdr:row>3</xdr:row>
      <xdr:rowOff>57150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xdr:col>
      <xdr:colOff>0</xdr:colOff>
      <xdr:row>3</xdr:row>
      <xdr:rowOff>57150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xdr:col>
      <xdr:colOff>0</xdr:colOff>
      <xdr:row>3</xdr:row>
      <xdr:rowOff>57150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3</xdr:col>
      <xdr:colOff>0</xdr:colOff>
      <xdr:row>3</xdr:row>
      <xdr:rowOff>57150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xdr:col>
      <xdr:colOff>0</xdr:colOff>
      <xdr:row>3</xdr:row>
      <xdr:rowOff>57150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xdr:col>
      <xdr:colOff>0</xdr:colOff>
      <xdr:row>3</xdr:row>
      <xdr:rowOff>57150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xdr:col>
      <xdr:colOff>0</xdr:colOff>
      <xdr:row>3</xdr:row>
      <xdr:rowOff>57150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12</xdr:col>
      <xdr:colOff>0</xdr:colOff>
      <xdr:row>3</xdr:row>
      <xdr:rowOff>57150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12</xdr:col>
      <xdr:colOff>0</xdr:colOff>
      <xdr:row>3</xdr:row>
      <xdr:rowOff>57150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14</xdr:col>
      <xdr:colOff>0</xdr:colOff>
      <xdr:row>3</xdr:row>
      <xdr:rowOff>57150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14</xdr:col>
      <xdr:colOff>0</xdr:colOff>
      <xdr:row>3</xdr:row>
      <xdr:rowOff>57150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12</xdr:col>
      <xdr:colOff>857250</xdr:colOff>
      <xdr:row>3</xdr:row>
      <xdr:rowOff>57150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15</xdr:col>
      <xdr:colOff>190500</xdr:colOff>
      <xdr:row>2</xdr:row>
      <xdr:rowOff>19050</xdr:rowOff>
    </xdr:from>
    <xdr:ext cx="180975" cy="172307"/>
    <xdr:pic>
      <xdr:nvPicPr>
        <xdr:cNvPr id="362"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279725" y="428625"/>
          <a:ext cx="180975" cy="172307"/>
        </a:xfrm>
        <a:prstGeom prst="rect">
          <a:avLst/>
        </a:prstGeom>
        <a:noFill/>
      </xdr:spPr>
    </xdr:pic>
    <xdr:clientData/>
  </xdr:oneCellAnchor>
  <xdr:oneCellAnchor>
    <xdr:from>
      <xdr:col>13</xdr:col>
      <xdr:colOff>0</xdr:colOff>
      <xdr:row>3</xdr:row>
      <xdr:rowOff>57150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0</xdr:colOff>
      <xdr:row>3</xdr:row>
      <xdr:rowOff>57150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14</xdr:col>
      <xdr:colOff>857250</xdr:colOff>
      <xdr:row>3</xdr:row>
      <xdr:rowOff>57150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16</xdr:col>
      <xdr:colOff>857250</xdr:colOff>
      <xdr:row>3</xdr:row>
      <xdr:rowOff>57150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17</xdr:col>
      <xdr:colOff>857250</xdr:colOff>
      <xdr:row>3</xdr:row>
      <xdr:rowOff>57150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18</xdr:col>
      <xdr:colOff>857250</xdr:colOff>
      <xdr:row>3</xdr:row>
      <xdr:rowOff>57150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18</xdr:col>
      <xdr:colOff>857250</xdr:colOff>
      <xdr:row>3</xdr:row>
      <xdr:rowOff>57150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20</xdr:col>
      <xdr:colOff>857250</xdr:colOff>
      <xdr:row>3</xdr:row>
      <xdr:rowOff>57150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20</xdr:col>
      <xdr:colOff>857250</xdr:colOff>
      <xdr:row>3</xdr:row>
      <xdr:rowOff>57150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21</xdr:col>
      <xdr:colOff>0</xdr:colOff>
      <xdr:row>3</xdr:row>
      <xdr:rowOff>57150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21</xdr:col>
      <xdr:colOff>0</xdr:colOff>
      <xdr:row>3</xdr:row>
      <xdr:rowOff>57150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1581150</xdr:colOff>
      <xdr:row>2</xdr:row>
      <xdr:rowOff>19050</xdr:rowOff>
    </xdr:from>
    <xdr:ext cx="180975" cy="172307"/>
    <xdr:pic>
      <xdr:nvPicPr>
        <xdr:cNvPr id="453"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309800" y="428625"/>
          <a:ext cx="180975" cy="172307"/>
        </a:xfrm>
        <a:prstGeom prst="rect">
          <a:avLst/>
        </a:prstGeom>
        <a:noFill/>
      </xdr:spPr>
    </xdr:pic>
    <xdr:clientData/>
  </xdr:oneCellAnchor>
  <xdr:oneCellAnchor>
    <xdr:from>
      <xdr:col>21</xdr:col>
      <xdr:colOff>857250</xdr:colOff>
      <xdr:row>3</xdr:row>
      <xdr:rowOff>57150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21</xdr:col>
      <xdr:colOff>857250</xdr:colOff>
      <xdr:row>3</xdr:row>
      <xdr:rowOff>57150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13</xdr:col>
      <xdr:colOff>857250</xdr:colOff>
      <xdr:row>3</xdr:row>
      <xdr:rowOff>57150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20</xdr:col>
      <xdr:colOff>0</xdr:colOff>
      <xdr:row>3</xdr:row>
      <xdr:rowOff>57150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18</xdr:col>
      <xdr:colOff>0</xdr:colOff>
      <xdr:row>3</xdr:row>
      <xdr:rowOff>57150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xdr:col>
      <xdr:colOff>0</xdr:colOff>
      <xdr:row>3</xdr:row>
      <xdr:rowOff>57150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xdr:col>
      <xdr:colOff>0</xdr:colOff>
      <xdr:row>3</xdr:row>
      <xdr:rowOff>57150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xdr:col>
      <xdr:colOff>0</xdr:colOff>
      <xdr:row>3</xdr:row>
      <xdr:rowOff>57150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xdr:col>
      <xdr:colOff>0</xdr:colOff>
      <xdr:row>3</xdr:row>
      <xdr:rowOff>57150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7</xdr:col>
      <xdr:colOff>1057275</xdr:colOff>
      <xdr:row>2</xdr:row>
      <xdr:rowOff>28575</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8"/>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68400" y="438150"/>
          <a:ext cx="180975" cy="172307"/>
        </a:xfrm>
        <a:prstGeom prst="rect">
          <a:avLst/>
        </a:prstGeom>
        <a:noFill/>
      </xdr:spPr>
    </xdr:pic>
    <xdr:clientData/>
  </xdr:oneCellAnchor>
  <xdr:oneCellAnchor>
    <xdr:from>
      <xdr:col>7</xdr:col>
      <xdr:colOff>857250</xdr:colOff>
      <xdr:row>3</xdr:row>
      <xdr:rowOff>57150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7</xdr:col>
      <xdr:colOff>857250</xdr:colOff>
      <xdr:row>3</xdr:row>
      <xdr:rowOff>57150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9</xdr:col>
      <xdr:colOff>0</xdr:colOff>
      <xdr:row>3</xdr:row>
      <xdr:rowOff>57150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9</xdr:col>
      <xdr:colOff>0</xdr:colOff>
      <xdr:row>3</xdr:row>
      <xdr:rowOff>57150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11</xdr:col>
      <xdr:colOff>857250</xdr:colOff>
      <xdr:row>3</xdr:row>
      <xdr:rowOff>57150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11</xdr:col>
      <xdr:colOff>857250</xdr:colOff>
      <xdr:row>3</xdr:row>
      <xdr:rowOff>57150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9</xdr:col>
      <xdr:colOff>857250</xdr:colOff>
      <xdr:row>3</xdr:row>
      <xdr:rowOff>57150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9</xdr:col>
      <xdr:colOff>857250</xdr:colOff>
      <xdr:row>3</xdr:row>
      <xdr:rowOff>57150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400050</xdr:colOff>
      <xdr:row>1</xdr:row>
      <xdr:rowOff>19050</xdr:rowOff>
    </xdr:from>
    <xdr:to>
      <xdr:col>8</xdr:col>
      <xdr:colOff>581025</xdr:colOff>
      <xdr:row>1</xdr:row>
      <xdr:rowOff>190500</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457200</xdr:colOff>
      <xdr:row>1</xdr:row>
      <xdr:rowOff>28575</xdr:rowOff>
    </xdr:from>
    <xdr:to>
      <xdr:col>10</xdr:col>
      <xdr:colOff>638175</xdr:colOff>
      <xdr:row>1</xdr:row>
      <xdr:rowOff>200025</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21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371475</xdr:colOff>
      <xdr:row>1</xdr:row>
      <xdr:rowOff>28575</xdr:rowOff>
    </xdr:from>
    <xdr:to>
      <xdr:col>9</xdr:col>
      <xdr:colOff>552450</xdr:colOff>
      <xdr:row>1</xdr:row>
      <xdr:rowOff>200025</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8450" y="21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9525</xdr:rowOff>
    </xdr:from>
    <xdr:to>
      <xdr:col>6</xdr:col>
      <xdr:colOff>581024</xdr:colOff>
      <xdr:row>21</xdr:row>
      <xdr:rowOff>66675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8</xdr:col>
      <xdr:colOff>400050</xdr:colOff>
      <xdr:row>13</xdr:row>
      <xdr:rowOff>19050</xdr:rowOff>
    </xdr:from>
    <xdr:ext cx="180975" cy="171450"/>
    <xdr:pic>
      <xdr:nvPicPr>
        <xdr:cNvPr id="9"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388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476250</xdr:colOff>
      <xdr:row>13</xdr:row>
      <xdr:rowOff>19050</xdr:rowOff>
    </xdr:from>
    <xdr:ext cx="180975" cy="171450"/>
    <xdr:pic>
      <xdr:nvPicPr>
        <xdr:cNvPr id="10"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62825" y="23336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361950</xdr:colOff>
      <xdr:row>13</xdr:row>
      <xdr:rowOff>9525</xdr:rowOff>
    </xdr:from>
    <xdr:ext cx="180975" cy="171450"/>
    <xdr:pic>
      <xdr:nvPicPr>
        <xdr:cNvPr id="11"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8925" y="23241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tabSelected="1" workbookViewId="0">
      <selection activeCell="B12" sqref="B12:D12"/>
    </sheetView>
  </sheetViews>
  <sheetFormatPr defaultRowHeight="15" x14ac:dyDescent="0.25"/>
  <cols>
    <col min="1" max="1" width="55.42578125" style="1" customWidth="1"/>
    <col min="2" max="2" width="80.7109375" style="107" customWidth="1"/>
    <col min="3" max="16384" width="9.140625" style="1"/>
  </cols>
  <sheetData>
    <row r="1" spans="2:4" x14ac:dyDescent="0.25">
      <c r="B1" s="108"/>
    </row>
    <row r="2" spans="2:4" x14ac:dyDescent="0.25">
      <c r="B2" s="108"/>
    </row>
    <row r="3" spans="2:4" x14ac:dyDescent="0.25">
      <c r="B3" s="108"/>
    </row>
    <row r="4" spans="2:4" x14ac:dyDescent="0.25">
      <c r="B4" s="108"/>
    </row>
    <row r="5" spans="2:4" ht="18.75" x14ac:dyDescent="0.25">
      <c r="B5" s="109" t="s">
        <v>78</v>
      </c>
    </row>
    <row r="6" spans="2:4" ht="18.75" x14ac:dyDescent="0.25">
      <c r="B6" s="109" t="s">
        <v>135</v>
      </c>
    </row>
    <row r="7" spans="2:4" x14ac:dyDescent="0.25">
      <c r="B7" s="123" t="s">
        <v>146</v>
      </c>
    </row>
    <row r="8" spans="2:4" x14ac:dyDescent="0.25">
      <c r="B8" s="123"/>
    </row>
    <row r="9" spans="2:4" x14ac:dyDescent="0.25">
      <c r="B9" s="119" t="s">
        <v>137</v>
      </c>
      <c r="C9" s="120"/>
      <c r="D9" s="120"/>
    </row>
    <row r="10" spans="2:4" x14ac:dyDescent="0.25">
      <c r="B10" s="121" t="s">
        <v>134</v>
      </c>
      <c r="C10" s="120"/>
      <c r="D10" s="120"/>
    </row>
    <row r="11" spans="2:4" ht="23.25" customHeight="1" x14ac:dyDescent="0.25"/>
    <row r="12" spans="2:4" ht="86.25" customHeight="1" x14ac:dyDescent="0.25">
      <c r="B12" s="125" t="s">
        <v>95</v>
      </c>
      <c r="C12" s="126"/>
      <c r="D12" s="126"/>
    </row>
    <row r="13" spans="2:4" ht="47.25" customHeight="1" x14ac:dyDescent="0.25">
      <c r="B13" s="125" t="s">
        <v>94</v>
      </c>
      <c r="C13" s="127"/>
      <c r="D13" s="127"/>
    </row>
    <row r="14" spans="2:4" s="107" customFormat="1" ht="26.25" customHeight="1" x14ac:dyDescent="0.25">
      <c r="B14" s="128" t="s">
        <v>96</v>
      </c>
      <c r="C14" s="126"/>
      <c r="D14" s="126"/>
    </row>
    <row r="15" spans="2:4" ht="42" customHeight="1" x14ac:dyDescent="0.25">
      <c r="B15" s="128" t="s">
        <v>145</v>
      </c>
      <c r="C15" s="126"/>
      <c r="D15" s="126"/>
    </row>
    <row r="16" spans="2:4" x14ac:dyDescent="0.25">
      <c r="B16" s="110" t="s">
        <v>79</v>
      </c>
    </row>
  </sheetData>
  <mergeCells count="4">
    <mergeCell ref="B12:D12"/>
    <mergeCell ref="B13:D13"/>
    <mergeCell ref="B14:D14"/>
    <mergeCell ref="B15: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D16" sqref="D16"/>
    </sheetView>
  </sheetViews>
  <sheetFormatPr defaultRowHeight="15" x14ac:dyDescent="0.25"/>
  <cols>
    <col min="1" max="1" width="140.140625" style="1" customWidth="1"/>
    <col min="2" max="16384" width="9.140625" style="1"/>
  </cols>
  <sheetData>
    <row r="1" spans="1:1" s="89" customFormat="1" ht="18.75" x14ac:dyDescent="0.3">
      <c r="A1" s="88" t="s">
        <v>0</v>
      </c>
    </row>
    <row r="2" spans="1:1" x14ac:dyDescent="0.25">
      <c r="A2" s="8" t="s">
        <v>86</v>
      </c>
    </row>
    <row r="3" spans="1:1" x14ac:dyDescent="0.25">
      <c r="A3" s="8"/>
    </row>
    <row r="4" spans="1:1" ht="45" x14ac:dyDescent="0.25">
      <c r="A4" s="3" t="s">
        <v>48</v>
      </c>
    </row>
    <row r="5" spans="1:1" x14ac:dyDescent="0.25">
      <c r="A5" s="3"/>
    </row>
    <row r="6" spans="1:1" x14ac:dyDescent="0.25">
      <c r="A6" s="1" t="s">
        <v>87</v>
      </c>
    </row>
    <row r="8" spans="1:1" x14ac:dyDescent="0.25">
      <c r="A8" s="90" t="s">
        <v>88</v>
      </c>
    </row>
    <row r="9" spans="1:1" x14ac:dyDescent="0.25">
      <c r="A9" s="4" t="s">
        <v>1</v>
      </c>
    </row>
    <row r="10" spans="1:1" x14ac:dyDescent="0.25">
      <c r="A10" s="5" t="s">
        <v>2</v>
      </c>
    </row>
    <row r="11" spans="1:1" x14ac:dyDescent="0.25">
      <c r="A11" s="5" t="s">
        <v>46</v>
      </c>
    </row>
    <row r="12" spans="1:1" ht="30" x14ac:dyDescent="0.25">
      <c r="A12" s="6" t="s">
        <v>3</v>
      </c>
    </row>
    <row r="13" spans="1:1" x14ac:dyDescent="0.25">
      <c r="A13" s="7" t="s">
        <v>4</v>
      </c>
    </row>
    <row r="14" spans="1:1" x14ac:dyDescent="0.25">
      <c r="A14" s="7"/>
    </row>
    <row r="15" spans="1:1" x14ac:dyDescent="0.25">
      <c r="A15" s="1" t="s">
        <v>5</v>
      </c>
    </row>
    <row r="16" spans="1:1" x14ac:dyDescent="0.25">
      <c r="A16" s="7"/>
    </row>
    <row r="17" spans="1:1" s="90" customFormat="1" x14ac:dyDescent="0.25">
      <c r="A17" s="90" t="s">
        <v>89</v>
      </c>
    </row>
    <row r="18" spans="1:1" x14ac:dyDescent="0.25">
      <c r="A18" s="1" t="s">
        <v>90</v>
      </c>
    </row>
    <row r="19" spans="1:1" x14ac:dyDescent="0.25">
      <c r="A19" s="1" t="s">
        <v>92</v>
      </c>
    </row>
    <row r="20" spans="1:1" ht="30" x14ac:dyDescent="0.25">
      <c r="A20" s="3" t="s">
        <v>47</v>
      </c>
    </row>
    <row r="22" spans="1:1" s="90" customFormat="1" x14ac:dyDescent="0.25">
      <c r="A22" s="91" t="s">
        <v>91</v>
      </c>
    </row>
    <row r="23" spans="1:1" ht="30" x14ac:dyDescent="0.25">
      <c r="A23" s="2" t="s">
        <v>93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zoomScaleNormal="100" workbookViewId="0">
      <pane xSplit="1" ySplit="6" topLeftCell="B7" activePane="bottomRight" state="frozen"/>
      <selection pane="topRight" activeCell="B1" sqref="B1"/>
      <selection pane="bottomLeft" activeCell="A7" sqref="A7"/>
      <selection pane="bottomRight" activeCell="B30" sqref="B30"/>
    </sheetView>
  </sheetViews>
  <sheetFormatPr defaultRowHeight="15.75" x14ac:dyDescent="0.25"/>
  <cols>
    <col min="1" max="1" width="35" style="23" customWidth="1"/>
    <col min="2" max="2" width="20" style="21" customWidth="1"/>
    <col min="3" max="3" width="24.7109375" style="21" customWidth="1"/>
    <col min="4" max="4" width="35.7109375" style="21" customWidth="1"/>
    <col min="5" max="5" width="29.140625" style="21" bestFit="1" customWidth="1"/>
    <col min="6" max="6" width="29.28515625" style="21" bestFit="1" customWidth="1"/>
    <col min="7" max="7" width="18.28515625" style="21" bestFit="1" customWidth="1"/>
    <col min="8" max="8" width="28.85546875" style="21" customWidth="1"/>
    <col min="9" max="9" width="15.42578125" style="21" bestFit="1" customWidth="1"/>
    <col min="10" max="10" width="27.7109375" style="21" bestFit="1" customWidth="1"/>
    <col min="11" max="11" width="27.28515625" style="21" bestFit="1" customWidth="1"/>
    <col min="12" max="12" width="25.140625" style="21" customWidth="1"/>
    <col min="13" max="13" width="28.5703125" style="21" customWidth="1"/>
    <col min="14" max="14" width="38.28515625" style="21" bestFit="1" customWidth="1"/>
    <col min="15" max="15" width="37.85546875" style="48" customWidth="1"/>
    <col min="16" max="16" width="34.42578125" style="21" bestFit="1" customWidth="1"/>
    <col min="17" max="17" width="28.85546875" style="21" bestFit="1" customWidth="1"/>
    <col min="18" max="18" width="37.28515625" style="21" customWidth="1"/>
    <col min="19" max="20" width="34.42578125" style="103" customWidth="1"/>
    <col min="21" max="21" width="31.28515625" style="46" customWidth="1"/>
    <col min="22" max="22" width="34.85546875" style="46" customWidth="1"/>
    <col min="23" max="23" width="29.7109375" style="21" customWidth="1"/>
    <col min="24" max="16384" width="9.140625" style="21"/>
  </cols>
  <sheetData>
    <row r="1" spans="1:23" s="25" customFormat="1" x14ac:dyDescent="0.25">
      <c r="A1" s="133" t="s">
        <v>136</v>
      </c>
      <c r="B1" s="23"/>
      <c r="C1" s="78"/>
      <c r="D1" s="23"/>
      <c r="E1" s="94"/>
      <c r="F1" s="94"/>
      <c r="G1" s="23"/>
      <c r="H1" s="23"/>
      <c r="I1" s="23"/>
      <c r="J1" s="23"/>
      <c r="K1" s="23"/>
      <c r="L1" s="23"/>
      <c r="M1" s="23"/>
      <c r="N1" s="23"/>
      <c r="O1" s="23"/>
      <c r="P1" s="23"/>
      <c r="Q1" s="23"/>
      <c r="R1" s="23"/>
      <c r="U1" s="27"/>
      <c r="V1" s="27"/>
    </row>
    <row r="2" spans="1:23" s="25" customFormat="1" ht="16.5" thickBot="1" x14ac:dyDescent="0.3">
      <c r="A2" s="134"/>
      <c r="B2" s="35"/>
      <c r="C2" s="23"/>
      <c r="D2" s="23"/>
      <c r="E2" s="94"/>
      <c r="F2" s="94"/>
      <c r="G2" s="23"/>
      <c r="H2" s="23"/>
      <c r="I2" s="23"/>
      <c r="J2" s="23"/>
      <c r="K2" s="23"/>
      <c r="L2" s="23"/>
      <c r="M2" s="23"/>
      <c r="N2" s="23"/>
      <c r="O2" s="23"/>
      <c r="P2" s="23"/>
      <c r="Q2" s="23"/>
      <c r="R2" s="23"/>
      <c r="U2" s="27"/>
      <c r="V2" s="27"/>
    </row>
    <row r="3" spans="1:23" ht="16.5" thickBot="1" x14ac:dyDescent="0.3">
      <c r="A3" s="36" t="s">
        <v>72</v>
      </c>
      <c r="B3" s="135"/>
      <c r="C3" s="135"/>
      <c r="D3" s="129" t="s">
        <v>98</v>
      </c>
      <c r="E3" s="137"/>
      <c r="F3" s="137"/>
      <c r="G3" s="137"/>
      <c r="H3" s="137"/>
      <c r="I3" s="137"/>
      <c r="J3" s="137"/>
      <c r="K3" s="137"/>
      <c r="L3" s="138"/>
      <c r="M3" s="129" t="s">
        <v>82</v>
      </c>
      <c r="N3" s="132"/>
      <c r="O3" s="132"/>
      <c r="P3" s="132"/>
      <c r="Q3" s="132"/>
      <c r="R3" s="131"/>
      <c r="S3" s="129" t="s">
        <v>127</v>
      </c>
      <c r="T3" s="130"/>
      <c r="U3" s="130"/>
      <c r="V3" s="130"/>
      <c r="W3" s="131"/>
    </row>
    <row r="4" spans="1:23" ht="16.5" thickBot="1" x14ac:dyDescent="0.3">
      <c r="A4" s="37"/>
      <c r="B4" s="136" t="s">
        <v>26</v>
      </c>
      <c r="C4" s="136"/>
      <c r="D4" s="95"/>
      <c r="E4" s="139" t="s">
        <v>122</v>
      </c>
      <c r="F4" s="140"/>
      <c r="G4" s="140"/>
      <c r="H4" s="140"/>
      <c r="I4" s="140"/>
      <c r="J4" s="140"/>
      <c r="K4" s="140"/>
      <c r="L4" s="141"/>
      <c r="M4" s="72"/>
      <c r="N4" s="105" t="s">
        <v>112</v>
      </c>
      <c r="O4" s="106"/>
      <c r="P4" s="106"/>
      <c r="Q4" s="106"/>
      <c r="R4" s="118"/>
      <c r="S4" s="129" t="s">
        <v>128</v>
      </c>
      <c r="T4" s="130"/>
      <c r="U4" s="130"/>
      <c r="V4" s="130"/>
      <c r="W4" s="131"/>
    </row>
    <row r="5" spans="1:23" x14ac:dyDescent="0.25">
      <c r="A5" s="38" t="s">
        <v>36</v>
      </c>
      <c r="B5" s="39">
        <v>1</v>
      </c>
      <c r="C5" s="40">
        <v>2</v>
      </c>
      <c r="D5" s="41">
        <v>3</v>
      </c>
      <c r="E5" s="96" t="s">
        <v>99</v>
      </c>
      <c r="F5" s="97" t="s">
        <v>100</v>
      </c>
      <c r="G5" s="97" t="s">
        <v>101</v>
      </c>
      <c r="H5" s="97" t="s">
        <v>102</v>
      </c>
      <c r="I5" s="96" t="s">
        <v>103</v>
      </c>
      <c r="J5" s="98" t="s">
        <v>104</v>
      </c>
      <c r="K5" s="97" t="s">
        <v>105</v>
      </c>
      <c r="L5" s="112" t="s">
        <v>106</v>
      </c>
      <c r="M5" s="111" t="s">
        <v>113</v>
      </c>
      <c r="N5" s="113" t="s">
        <v>114</v>
      </c>
      <c r="O5" s="113" t="s">
        <v>115</v>
      </c>
      <c r="P5" s="113" t="s">
        <v>116</v>
      </c>
      <c r="Q5" s="115" t="s">
        <v>117</v>
      </c>
      <c r="R5" s="114" t="s">
        <v>118</v>
      </c>
      <c r="S5" s="75" t="s">
        <v>129</v>
      </c>
      <c r="T5" s="75" t="s">
        <v>130</v>
      </c>
      <c r="U5" s="75" t="s">
        <v>141</v>
      </c>
      <c r="V5" s="113" t="s">
        <v>142</v>
      </c>
      <c r="W5" s="113" t="s">
        <v>143</v>
      </c>
    </row>
    <row r="6" spans="1:23" s="62" customFormat="1" ht="126" x14ac:dyDescent="0.25">
      <c r="A6" s="60"/>
      <c r="B6" s="61" t="s">
        <v>138</v>
      </c>
      <c r="C6" s="61" t="s">
        <v>27</v>
      </c>
      <c r="D6" s="73" t="s">
        <v>147</v>
      </c>
      <c r="E6" s="55" t="s">
        <v>123</v>
      </c>
      <c r="F6" s="55" t="s">
        <v>107</v>
      </c>
      <c r="G6" s="74" t="s">
        <v>108</v>
      </c>
      <c r="H6" s="55" t="s">
        <v>109</v>
      </c>
      <c r="I6" s="55" t="s">
        <v>110</v>
      </c>
      <c r="J6" s="55" t="s">
        <v>124</v>
      </c>
      <c r="K6" s="55" t="s">
        <v>125</v>
      </c>
      <c r="L6" s="55" t="s">
        <v>111</v>
      </c>
      <c r="M6" s="76" t="s">
        <v>139</v>
      </c>
      <c r="N6" s="73" t="s">
        <v>140</v>
      </c>
      <c r="O6" s="76" t="s">
        <v>119</v>
      </c>
      <c r="P6" s="100" t="s">
        <v>120</v>
      </c>
      <c r="Q6" s="76" t="s">
        <v>121</v>
      </c>
      <c r="R6" s="76" t="s">
        <v>152</v>
      </c>
      <c r="S6" s="101" t="s">
        <v>144</v>
      </c>
      <c r="T6" s="101" t="s">
        <v>148</v>
      </c>
      <c r="U6" s="76" t="s">
        <v>149</v>
      </c>
      <c r="V6" s="61" t="s">
        <v>150</v>
      </c>
      <c r="W6" s="122" t="s">
        <v>151</v>
      </c>
    </row>
    <row r="7" spans="1:23" x14ac:dyDescent="0.25">
      <c r="A7" s="33"/>
      <c r="B7" s="28"/>
      <c r="C7" s="28"/>
      <c r="D7" s="99"/>
      <c r="E7" s="28"/>
      <c r="F7" s="28"/>
      <c r="G7" s="99"/>
      <c r="H7" s="28"/>
      <c r="I7" s="99"/>
      <c r="J7" s="28"/>
      <c r="K7" s="28"/>
      <c r="L7" s="28"/>
      <c r="M7" s="28"/>
      <c r="N7" s="99"/>
      <c r="O7" s="50"/>
      <c r="P7" s="28"/>
      <c r="Q7" s="28"/>
      <c r="R7" s="28"/>
      <c r="S7" s="28"/>
      <c r="T7" s="28"/>
      <c r="U7" s="28"/>
      <c r="V7" s="28"/>
      <c r="W7" s="28"/>
    </row>
    <row r="8" spans="1:23" x14ac:dyDescent="0.25">
      <c r="A8" s="34" t="s">
        <v>12</v>
      </c>
      <c r="B8" s="24"/>
      <c r="D8" s="77"/>
      <c r="E8" s="77"/>
      <c r="F8" s="77"/>
      <c r="G8" s="77"/>
      <c r="H8" s="77"/>
      <c r="I8" s="77"/>
      <c r="J8" s="77"/>
      <c r="K8" s="77"/>
      <c r="L8" s="77"/>
      <c r="M8" s="77"/>
      <c r="N8" s="77" t="b">
        <f>(IF(M8="Yes","",IF(M8="No","N/A")))</f>
        <v>0</v>
      </c>
      <c r="O8" s="77" t="b">
        <f>(IF(M8="Yes","",IF(M8="No","N/A")))</f>
        <v>0</v>
      </c>
      <c r="P8" s="77" t="b">
        <f>(IF(M8="Yes","",IF(M8="No","N/A")))</f>
        <v>0</v>
      </c>
      <c r="Q8" s="77" t="b">
        <f>(IF(M8="Yes","",IF(M8="No","N/A")))</f>
        <v>0</v>
      </c>
      <c r="R8" s="77" t="b">
        <f>(IF(M8="Yes","",IF(M8="No","N/A")))</f>
        <v>0</v>
      </c>
      <c r="S8" s="77"/>
      <c r="T8" s="116" t="b">
        <f>(IF(S8="Yes","",IF(S8="No","N/A")))</f>
        <v>0</v>
      </c>
      <c r="U8" s="77" t="b">
        <f>(IF(S8="Yes","",IF(S8="No","N/A")))</f>
        <v>0</v>
      </c>
      <c r="V8" s="77" t="b">
        <f>(IF(S8="Yes","",IF(S8="No","N/A")))</f>
        <v>0</v>
      </c>
      <c r="W8" s="77" t="b">
        <f>(IF(S8="Yes","",IF(S8="No","N/A")))</f>
        <v>0</v>
      </c>
    </row>
    <row r="9" spans="1:23" x14ac:dyDescent="0.25">
      <c r="A9" s="34" t="s">
        <v>13</v>
      </c>
      <c r="B9" s="24"/>
      <c r="D9" s="77"/>
      <c r="E9" s="77"/>
      <c r="F9" s="77"/>
      <c r="G9" s="77"/>
      <c r="H9" s="77"/>
      <c r="I9" s="77"/>
      <c r="J9" s="77"/>
      <c r="K9" s="77"/>
      <c r="L9" s="77"/>
      <c r="M9" s="77"/>
      <c r="N9" s="77" t="b">
        <f t="shared" ref="N9:N17" si="0">(IF(M9="Yes","",IF(M9="No","N/A")))</f>
        <v>0</v>
      </c>
      <c r="O9" s="77" t="b">
        <f t="shared" ref="O9:O17" si="1">(IF(M9="Yes","",IF(M9="No","N/A")))</f>
        <v>0</v>
      </c>
      <c r="P9" s="77" t="b">
        <f t="shared" ref="P9:P17" si="2">(IF(M9="Yes","",IF(M9="No","N/A")))</f>
        <v>0</v>
      </c>
      <c r="Q9" s="77" t="b">
        <f t="shared" ref="Q9:Q17" si="3">(IF(M9="Yes","",IF(M9="No","N/A")))</f>
        <v>0</v>
      </c>
      <c r="R9" s="77" t="b">
        <f t="shared" ref="R9:R17" si="4">(IF(M9="Yes","",IF(M9="No","N/A")))</f>
        <v>0</v>
      </c>
      <c r="S9" s="77"/>
      <c r="T9" s="116" t="b">
        <f t="shared" ref="T9:T17" si="5">(IF(S9="Yes","",IF(S9="No","N/A")))</f>
        <v>0</v>
      </c>
      <c r="U9" s="77" t="b">
        <f t="shared" ref="U9:U17" si="6">(IF(S9="Yes","",IF(S9="No","N/A")))</f>
        <v>0</v>
      </c>
      <c r="V9" s="77" t="b">
        <f t="shared" ref="V9:V17" si="7">(IF(S9="Yes","",IF(S9="No","N/A")))</f>
        <v>0</v>
      </c>
      <c r="W9" s="77" t="b">
        <f t="shared" ref="W9:W17" si="8">(IF(S9="Yes","",IF(S9="No","N/A")))</f>
        <v>0</v>
      </c>
    </row>
    <row r="10" spans="1:23" x14ac:dyDescent="0.25">
      <c r="A10" s="34" t="s">
        <v>14</v>
      </c>
      <c r="B10" s="24"/>
      <c r="D10" s="77"/>
      <c r="E10" s="77"/>
      <c r="F10" s="77"/>
      <c r="G10" s="77"/>
      <c r="H10" s="77"/>
      <c r="I10" s="77"/>
      <c r="J10" s="77"/>
      <c r="K10" s="77"/>
      <c r="L10" s="77"/>
      <c r="M10" s="77"/>
      <c r="N10" s="77" t="b">
        <f t="shared" si="0"/>
        <v>0</v>
      </c>
      <c r="O10" s="77" t="b">
        <f t="shared" si="1"/>
        <v>0</v>
      </c>
      <c r="P10" s="77" t="b">
        <f t="shared" si="2"/>
        <v>0</v>
      </c>
      <c r="Q10" s="77" t="b">
        <f t="shared" si="3"/>
        <v>0</v>
      </c>
      <c r="R10" s="77" t="b">
        <f t="shared" si="4"/>
        <v>0</v>
      </c>
      <c r="S10" s="77"/>
      <c r="T10" s="116" t="b">
        <f t="shared" si="5"/>
        <v>0</v>
      </c>
      <c r="U10" s="77" t="b">
        <f t="shared" si="6"/>
        <v>0</v>
      </c>
      <c r="V10" s="77" t="b">
        <f t="shared" si="7"/>
        <v>0</v>
      </c>
      <c r="W10" s="77" t="b">
        <f t="shared" si="8"/>
        <v>0</v>
      </c>
    </row>
    <row r="11" spans="1:23" x14ac:dyDescent="0.25">
      <c r="A11" s="34" t="s">
        <v>15</v>
      </c>
      <c r="B11" s="24"/>
      <c r="D11" s="77"/>
      <c r="E11" s="77"/>
      <c r="F11" s="77"/>
      <c r="G11" s="77"/>
      <c r="H11" s="77"/>
      <c r="I11" s="77"/>
      <c r="J11" s="77"/>
      <c r="K11" s="77"/>
      <c r="L11" s="77"/>
      <c r="M11" s="77"/>
      <c r="N11" s="77" t="b">
        <f t="shared" si="0"/>
        <v>0</v>
      </c>
      <c r="O11" s="77" t="b">
        <f t="shared" si="1"/>
        <v>0</v>
      </c>
      <c r="P11" s="77" t="b">
        <f t="shared" si="2"/>
        <v>0</v>
      </c>
      <c r="Q11" s="77" t="b">
        <f t="shared" si="3"/>
        <v>0</v>
      </c>
      <c r="R11" s="77" t="b">
        <f t="shared" si="4"/>
        <v>0</v>
      </c>
      <c r="S11" s="77"/>
      <c r="T11" s="116" t="b">
        <f t="shared" si="5"/>
        <v>0</v>
      </c>
      <c r="U11" s="77" t="b">
        <f t="shared" si="6"/>
        <v>0</v>
      </c>
      <c r="V11" s="77" t="b">
        <f t="shared" si="7"/>
        <v>0</v>
      </c>
      <c r="W11" s="77" t="b">
        <f t="shared" si="8"/>
        <v>0</v>
      </c>
    </row>
    <row r="12" spans="1:23" x14ac:dyDescent="0.25">
      <c r="A12" s="34" t="s">
        <v>16</v>
      </c>
      <c r="B12" s="24"/>
      <c r="D12" s="77"/>
      <c r="E12" s="77"/>
      <c r="F12" s="77"/>
      <c r="G12" s="77"/>
      <c r="H12" s="77"/>
      <c r="I12" s="77"/>
      <c r="J12" s="77"/>
      <c r="K12" s="77"/>
      <c r="L12" s="77"/>
      <c r="M12" s="77"/>
      <c r="N12" s="77" t="b">
        <f t="shared" si="0"/>
        <v>0</v>
      </c>
      <c r="O12" s="77" t="b">
        <f t="shared" si="1"/>
        <v>0</v>
      </c>
      <c r="P12" s="77" t="b">
        <f t="shared" si="2"/>
        <v>0</v>
      </c>
      <c r="Q12" s="77" t="b">
        <f t="shared" si="3"/>
        <v>0</v>
      </c>
      <c r="R12" s="77" t="b">
        <f t="shared" si="4"/>
        <v>0</v>
      </c>
      <c r="S12" s="77"/>
      <c r="T12" s="116" t="b">
        <f t="shared" si="5"/>
        <v>0</v>
      </c>
      <c r="U12" s="77" t="b">
        <f t="shared" si="6"/>
        <v>0</v>
      </c>
      <c r="V12" s="77" t="b">
        <f t="shared" si="7"/>
        <v>0</v>
      </c>
      <c r="W12" s="77" t="b">
        <f t="shared" si="8"/>
        <v>0</v>
      </c>
    </row>
    <row r="13" spans="1:23" x14ac:dyDescent="0.25">
      <c r="A13" s="34" t="s">
        <v>17</v>
      </c>
      <c r="B13" s="24"/>
      <c r="D13" s="77"/>
      <c r="E13" s="77"/>
      <c r="F13" s="77"/>
      <c r="G13" s="77"/>
      <c r="H13" s="77"/>
      <c r="I13" s="77"/>
      <c r="J13" s="77"/>
      <c r="K13" s="77"/>
      <c r="L13" s="77"/>
      <c r="M13" s="77"/>
      <c r="N13" s="77" t="b">
        <f t="shared" si="0"/>
        <v>0</v>
      </c>
      <c r="O13" s="77" t="b">
        <f t="shared" si="1"/>
        <v>0</v>
      </c>
      <c r="P13" s="77" t="b">
        <f t="shared" si="2"/>
        <v>0</v>
      </c>
      <c r="Q13" s="77" t="b">
        <f t="shared" si="3"/>
        <v>0</v>
      </c>
      <c r="R13" s="77" t="b">
        <f t="shared" si="4"/>
        <v>0</v>
      </c>
      <c r="S13" s="77"/>
      <c r="T13" s="116" t="b">
        <f t="shared" si="5"/>
        <v>0</v>
      </c>
      <c r="U13" s="77" t="b">
        <f t="shared" si="6"/>
        <v>0</v>
      </c>
      <c r="V13" s="77" t="b">
        <f t="shared" si="7"/>
        <v>0</v>
      </c>
      <c r="W13" s="77" t="b">
        <f t="shared" si="8"/>
        <v>0</v>
      </c>
    </row>
    <row r="14" spans="1:23" x14ac:dyDescent="0.25">
      <c r="A14" s="34" t="s">
        <v>18</v>
      </c>
      <c r="B14" s="24"/>
      <c r="D14" s="77"/>
      <c r="E14" s="77"/>
      <c r="F14" s="77"/>
      <c r="G14" s="77"/>
      <c r="H14" s="77"/>
      <c r="I14" s="77"/>
      <c r="J14" s="77"/>
      <c r="K14" s="77"/>
      <c r="L14" s="77"/>
      <c r="M14" s="77"/>
      <c r="N14" s="77" t="b">
        <f t="shared" si="0"/>
        <v>0</v>
      </c>
      <c r="O14" s="77" t="b">
        <f t="shared" si="1"/>
        <v>0</v>
      </c>
      <c r="P14" s="77" t="b">
        <f t="shared" si="2"/>
        <v>0</v>
      </c>
      <c r="Q14" s="77" t="b">
        <f t="shared" si="3"/>
        <v>0</v>
      </c>
      <c r="R14" s="77" t="b">
        <f t="shared" si="4"/>
        <v>0</v>
      </c>
      <c r="S14" s="77"/>
      <c r="T14" s="116" t="b">
        <f t="shared" si="5"/>
        <v>0</v>
      </c>
      <c r="U14" s="77" t="b">
        <f t="shared" si="6"/>
        <v>0</v>
      </c>
      <c r="V14" s="77" t="b">
        <f t="shared" si="7"/>
        <v>0</v>
      </c>
      <c r="W14" s="77" t="b">
        <f t="shared" si="8"/>
        <v>0</v>
      </c>
    </row>
    <row r="15" spans="1:23" x14ac:dyDescent="0.25">
      <c r="A15" s="34" t="s">
        <v>19</v>
      </c>
      <c r="B15" s="24"/>
      <c r="D15" s="77"/>
      <c r="E15" s="77"/>
      <c r="F15" s="77"/>
      <c r="G15" s="77"/>
      <c r="H15" s="77"/>
      <c r="I15" s="77"/>
      <c r="J15" s="77"/>
      <c r="K15" s="77"/>
      <c r="L15" s="77"/>
      <c r="M15" s="77"/>
      <c r="N15" s="77" t="b">
        <f t="shared" si="0"/>
        <v>0</v>
      </c>
      <c r="O15" s="77" t="b">
        <f t="shared" si="1"/>
        <v>0</v>
      </c>
      <c r="P15" s="77" t="b">
        <f t="shared" si="2"/>
        <v>0</v>
      </c>
      <c r="Q15" s="77" t="b">
        <f t="shared" si="3"/>
        <v>0</v>
      </c>
      <c r="R15" s="77" t="b">
        <f t="shared" si="4"/>
        <v>0</v>
      </c>
      <c r="S15" s="77"/>
      <c r="T15" s="116" t="b">
        <f t="shared" si="5"/>
        <v>0</v>
      </c>
      <c r="U15" s="77" t="b">
        <f t="shared" si="6"/>
        <v>0</v>
      </c>
      <c r="V15" s="77" t="b">
        <f t="shared" si="7"/>
        <v>0</v>
      </c>
      <c r="W15" s="77" t="b">
        <f t="shared" si="8"/>
        <v>0</v>
      </c>
    </row>
    <row r="16" spans="1:23" x14ac:dyDescent="0.25">
      <c r="A16" s="34" t="s">
        <v>20</v>
      </c>
      <c r="B16" s="24"/>
      <c r="D16" s="77"/>
      <c r="E16" s="77"/>
      <c r="F16" s="77"/>
      <c r="G16" s="77"/>
      <c r="H16" s="77"/>
      <c r="I16" s="77"/>
      <c r="J16" s="77"/>
      <c r="K16" s="77"/>
      <c r="L16" s="77"/>
      <c r="M16" s="77"/>
      <c r="N16" s="77" t="b">
        <f t="shared" si="0"/>
        <v>0</v>
      </c>
      <c r="O16" s="77" t="b">
        <f t="shared" si="1"/>
        <v>0</v>
      </c>
      <c r="P16" s="77" t="b">
        <f t="shared" si="2"/>
        <v>0</v>
      </c>
      <c r="Q16" s="77" t="b">
        <f t="shared" si="3"/>
        <v>0</v>
      </c>
      <c r="R16" s="77" t="b">
        <f t="shared" si="4"/>
        <v>0</v>
      </c>
      <c r="S16" s="77"/>
      <c r="T16" s="116" t="b">
        <f t="shared" si="5"/>
        <v>0</v>
      </c>
      <c r="U16" s="77" t="b">
        <f t="shared" si="6"/>
        <v>0</v>
      </c>
      <c r="V16" s="77" t="b">
        <f t="shared" si="7"/>
        <v>0</v>
      </c>
      <c r="W16" s="77" t="b">
        <f t="shared" si="8"/>
        <v>0</v>
      </c>
    </row>
    <row r="17" spans="1:23" ht="94.5" x14ac:dyDescent="0.25">
      <c r="A17" s="22" t="s">
        <v>50</v>
      </c>
      <c r="B17" s="24"/>
      <c r="D17" s="77"/>
      <c r="E17" s="77"/>
      <c r="F17" s="77"/>
      <c r="G17" s="77"/>
      <c r="H17" s="77"/>
      <c r="I17" s="77"/>
      <c r="J17" s="77"/>
      <c r="K17" s="77"/>
      <c r="L17" s="77"/>
      <c r="M17" s="77"/>
      <c r="N17" s="77" t="b">
        <f t="shared" si="0"/>
        <v>0</v>
      </c>
      <c r="O17" s="77" t="b">
        <f t="shared" si="1"/>
        <v>0</v>
      </c>
      <c r="P17" s="77" t="b">
        <f t="shared" si="2"/>
        <v>0</v>
      </c>
      <c r="Q17" s="77" t="b">
        <f t="shared" si="3"/>
        <v>0</v>
      </c>
      <c r="R17" s="77" t="b">
        <f t="shared" si="4"/>
        <v>0</v>
      </c>
      <c r="S17" s="117"/>
      <c r="T17" s="116" t="b">
        <f t="shared" si="5"/>
        <v>0</v>
      </c>
      <c r="U17" s="77" t="b">
        <f t="shared" si="6"/>
        <v>0</v>
      </c>
      <c r="V17" s="77" t="b">
        <f t="shared" si="7"/>
        <v>0</v>
      </c>
      <c r="W17" s="77" t="b">
        <f t="shared" si="8"/>
        <v>0</v>
      </c>
    </row>
    <row r="18" spans="1:23" s="24" customFormat="1" x14ac:dyDescent="0.25">
      <c r="A18" s="42"/>
      <c r="M18" s="102"/>
      <c r="O18" s="49"/>
      <c r="U18" s="102"/>
      <c r="V18" s="102"/>
    </row>
    <row r="19" spans="1:23" s="54" customFormat="1" x14ac:dyDescent="0.25">
      <c r="A19" s="43" t="s">
        <v>21</v>
      </c>
      <c r="B19" s="53"/>
      <c r="C19" s="53"/>
      <c r="D19" s="63">
        <f t="shared" ref="D19:L19" si="9">COUNTIF(D8:D17,"Yes")</f>
        <v>0</v>
      </c>
      <c r="E19" s="92">
        <f t="shared" si="9"/>
        <v>0</v>
      </c>
      <c r="F19" s="92">
        <f t="shared" si="9"/>
        <v>0</v>
      </c>
      <c r="G19" s="63">
        <f t="shared" si="9"/>
        <v>0</v>
      </c>
      <c r="H19" s="63">
        <f t="shared" si="9"/>
        <v>0</v>
      </c>
      <c r="I19" s="63">
        <f t="shared" si="9"/>
        <v>0</v>
      </c>
      <c r="J19" s="63">
        <f t="shared" si="9"/>
        <v>0</v>
      </c>
      <c r="K19" s="63">
        <f t="shared" si="9"/>
        <v>0</v>
      </c>
      <c r="L19" s="63">
        <f t="shared" si="9"/>
        <v>0</v>
      </c>
      <c r="M19" s="63">
        <f t="shared" ref="M19" si="10">COUNTIF(M8:M17,"Yes")</f>
        <v>0</v>
      </c>
      <c r="N19" s="63">
        <f t="shared" ref="N19:Q19" si="11">COUNTIF(N8:N17,"Yes")</f>
        <v>0</v>
      </c>
      <c r="O19" s="64">
        <f t="shared" si="11"/>
        <v>0</v>
      </c>
      <c r="P19" s="63">
        <f t="shared" si="11"/>
        <v>0</v>
      </c>
      <c r="Q19" s="63">
        <f t="shared" si="11"/>
        <v>0</v>
      </c>
      <c r="R19" s="63">
        <f>COUNTIF(R8:R17,"Yes")</f>
        <v>0</v>
      </c>
      <c r="S19" s="53"/>
      <c r="T19" s="53"/>
      <c r="U19" s="92">
        <f>COUNTIF(U8:U17,"Yes")</f>
        <v>0</v>
      </c>
      <c r="V19" s="92">
        <f>COUNTIF(V8:V17,"Yes")</f>
        <v>0</v>
      </c>
      <c r="W19" s="92">
        <f>COUNTIF(W8:W17,"Yes")</f>
        <v>0</v>
      </c>
    </row>
    <row r="20" spans="1:23" s="26" customFormat="1" x14ac:dyDescent="0.25">
      <c r="A20" s="45" t="s">
        <v>22</v>
      </c>
      <c r="B20" s="44"/>
      <c r="C20" s="44"/>
      <c r="D20" s="65" t="str">
        <f>IF(ISERROR(D19/D23),"%",D19/D23*100)</f>
        <v>%</v>
      </c>
      <c r="E20" s="66" t="str">
        <f>IF(ISERROR(E19/E23),"%",E19/E23*100)</f>
        <v>%</v>
      </c>
      <c r="F20" s="66" t="str">
        <f>IF(ISERROR(F19/F23),"%",F19/F23*100)</f>
        <v>%</v>
      </c>
      <c r="G20" s="65" t="str">
        <f t="shared" ref="G20:L20" si="12">IF(ISERROR(G19/G23),"%",G19/G23*100)</f>
        <v>%</v>
      </c>
      <c r="H20" s="65" t="str">
        <f t="shared" si="12"/>
        <v>%</v>
      </c>
      <c r="I20" s="65" t="str">
        <f t="shared" si="12"/>
        <v>%</v>
      </c>
      <c r="J20" s="65" t="str">
        <f t="shared" si="12"/>
        <v>%</v>
      </c>
      <c r="K20" s="65" t="str">
        <f t="shared" si="12"/>
        <v>%</v>
      </c>
      <c r="L20" s="65" t="str">
        <f t="shared" si="12"/>
        <v>%</v>
      </c>
      <c r="M20" s="65" t="str">
        <f t="shared" ref="M20" si="13">IF(ISERROR(M19/M23),"%",M19/M23*100)</f>
        <v>%</v>
      </c>
      <c r="N20" s="65" t="str">
        <f t="shared" ref="N20:R20" si="14">IF(ISERROR(N19/N23),"%",N19/N23*100)</f>
        <v>%</v>
      </c>
      <c r="O20" s="67" t="str">
        <f t="shared" si="14"/>
        <v>%</v>
      </c>
      <c r="P20" s="65" t="str">
        <f t="shared" si="14"/>
        <v>%</v>
      </c>
      <c r="Q20" s="65" t="str">
        <f t="shared" si="14"/>
        <v>%</v>
      </c>
      <c r="R20" s="65" t="str">
        <f t="shared" si="14"/>
        <v>%</v>
      </c>
      <c r="S20" s="44"/>
      <c r="T20" s="44"/>
      <c r="U20" s="66" t="str">
        <f>IF(ISERROR(U19/U23),"%",U19/U23*100)</f>
        <v>%</v>
      </c>
      <c r="V20" s="66" t="str">
        <f>IF(ISERROR(V19/V23),"%",V19/V23*100)</f>
        <v>%</v>
      </c>
      <c r="W20" s="66" t="str">
        <f>IF(ISERROR(W19/W23),"%",W19/W23*100)</f>
        <v>%</v>
      </c>
    </row>
    <row r="21" spans="1:23" s="54" customFormat="1" x14ac:dyDescent="0.25">
      <c r="A21" s="43" t="s">
        <v>23</v>
      </c>
      <c r="B21" s="53"/>
      <c r="C21" s="53"/>
      <c r="D21" s="63">
        <f t="shared" ref="D21:L21" si="15">COUNTIF(D8:D17,"No")</f>
        <v>0</v>
      </c>
      <c r="E21" s="92">
        <f t="shared" si="15"/>
        <v>0</v>
      </c>
      <c r="F21" s="92">
        <f t="shared" si="15"/>
        <v>0</v>
      </c>
      <c r="G21" s="63">
        <f t="shared" si="15"/>
        <v>0</v>
      </c>
      <c r="H21" s="63">
        <f t="shared" si="15"/>
        <v>0</v>
      </c>
      <c r="I21" s="63">
        <f t="shared" si="15"/>
        <v>0</v>
      </c>
      <c r="J21" s="63">
        <f t="shared" si="15"/>
        <v>0</v>
      </c>
      <c r="K21" s="63">
        <f t="shared" si="15"/>
        <v>0</v>
      </c>
      <c r="L21" s="63">
        <f t="shared" si="15"/>
        <v>0</v>
      </c>
      <c r="M21" s="63">
        <f t="shared" ref="M21" si="16">COUNTIF(M8:M17,"No")</f>
        <v>0</v>
      </c>
      <c r="N21" s="63">
        <f t="shared" ref="N21:Q21" si="17">COUNTIF(N8:N17,"No")</f>
        <v>0</v>
      </c>
      <c r="O21" s="64">
        <f t="shared" si="17"/>
        <v>0</v>
      </c>
      <c r="P21" s="63">
        <f t="shared" si="17"/>
        <v>0</v>
      </c>
      <c r="Q21" s="63">
        <f t="shared" si="17"/>
        <v>0</v>
      </c>
      <c r="R21" s="63">
        <f>COUNTIF(R8:R17,"No")</f>
        <v>0</v>
      </c>
      <c r="S21" s="53"/>
      <c r="T21" s="53"/>
      <c r="U21" s="92">
        <f>COUNTIF(U8:U17,"No")</f>
        <v>0</v>
      </c>
      <c r="V21" s="92">
        <f>COUNTIF(V8:V17,"No")</f>
        <v>0</v>
      </c>
      <c r="W21" s="92">
        <f>COUNTIF(W8:W17,"No")</f>
        <v>0</v>
      </c>
    </row>
    <row r="22" spans="1:23" s="26" customFormat="1" x14ac:dyDescent="0.25">
      <c r="A22" s="45" t="s">
        <v>24</v>
      </c>
      <c r="B22" s="44"/>
      <c r="C22" s="44"/>
      <c r="D22" s="65" t="str">
        <f>IF(ISERROR(D21/D23),"%",D21/D23*100)</f>
        <v>%</v>
      </c>
      <c r="E22" s="66" t="str">
        <f>IF(ISERROR(E21/E23),"%",E21/E23*100)</f>
        <v>%</v>
      </c>
      <c r="F22" s="66" t="str">
        <f>IF(ISERROR(F21/F23),"%",F21/F23*100)</f>
        <v>%</v>
      </c>
      <c r="G22" s="65" t="str">
        <f t="shared" ref="G22:L22" si="18">IF(ISERROR(G21/G23),"%",G21/G23*100)</f>
        <v>%</v>
      </c>
      <c r="H22" s="65" t="str">
        <f t="shared" si="18"/>
        <v>%</v>
      </c>
      <c r="I22" s="65" t="str">
        <f t="shared" si="18"/>
        <v>%</v>
      </c>
      <c r="J22" s="65" t="str">
        <f t="shared" si="18"/>
        <v>%</v>
      </c>
      <c r="K22" s="65" t="str">
        <f t="shared" si="18"/>
        <v>%</v>
      </c>
      <c r="L22" s="65" t="str">
        <f t="shared" si="18"/>
        <v>%</v>
      </c>
      <c r="M22" s="65" t="str">
        <f t="shared" ref="M22" si="19">IF(ISERROR(M21/M23),"%",M21/M23*100)</f>
        <v>%</v>
      </c>
      <c r="N22" s="65" t="str">
        <f t="shared" ref="N22:R22" si="20">IF(ISERROR(N21/N23),"%",N21/N23*100)</f>
        <v>%</v>
      </c>
      <c r="O22" s="67" t="str">
        <f t="shared" si="20"/>
        <v>%</v>
      </c>
      <c r="P22" s="65" t="str">
        <f t="shared" si="20"/>
        <v>%</v>
      </c>
      <c r="Q22" s="65" t="str">
        <f t="shared" si="20"/>
        <v>%</v>
      </c>
      <c r="R22" s="65" t="str">
        <f t="shared" si="20"/>
        <v>%</v>
      </c>
      <c r="S22" s="44"/>
      <c r="T22" s="44"/>
      <c r="U22" s="66" t="str">
        <f>IF(ISERROR(U21/U23),"%",U21/U23*100)</f>
        <v>%</v>
      </c>
      <c r="V22" s="66" t="str">
        <f>IF(ISERROR(V21/V23),"%",V21/V23*100)</f>
        <v>%</v>
      </c>
      <c r="W22" s="66" t="str">
        <f>IF(ISERROR(W21/W23),"%",W21/W23*100)</f>
        <v>%</v>
      </c>
    </row>
    <row r="23" spans="1:23" s="54" customFormat="1" x14ac:dyDescent="0.25">
      <c r="A23" s="43" t="s">
        <v>25</v>
      </c>
      <c r="B23" s="53"/>
      <c r="C23" s="53"/>
      <c r="D23" s="63">
        <f>SUM(D19+D21)</f>
        <v>0</v>
      </c>
      <c r="E23" s="92">
        <f>SUM(E19+E21)</f>
        <v>0</v>
      </c>
      <c r="F23" s="92">
        <f>SUM(F19+F21)</f>
        <v>0</v>
      </c>
      <c r="G23" s="63">
        <f t="shared" ref="G23:L23" si="21">SUM(G19+G21)</f>
        <v>0</v>
      </c>
      <c r="H23" s="63">
        <f t="shared" si="21"/>
        <v>0</v>
      </c>
      <c r="I23" s="63">
        <f t="shared" si="21"/>
        <v>0</v>
      </c>
      <c r="J23" s="63">
        <f t="shared" si="21"/>
        <v>0</v>
      </c>
      <c r="K23" s="63">
        <f t="shared" si="21"/>
        <v>0</v>
      </c>
      <c r="L23" s="63">
        <f t="shared" si="21"/>
        <v>0</v>
      </c>
      <c r="M23" s="63">
        <f t="shared" ref="M23" si="22">SUM(M19+M21)</f>
        <v>0</v>
      </c>
      <c r="N23" s="63">
        <f t="shared" ref="N23:R23" si="23">SUM(N19+N21)</f>
        <v>0</v>
      </c>
      <c r="O23" s="64">
        <f t="shared" si="23"/>
        <v>0</v>
      </c>
      <c r="P23" s="63">
        <f t="shared" si="23"/>
        <v>0</v>
      </c>
      <c r="Q23" s="63">
        <f t="shared" si="23"/>
        <v>0</v>
      </c>
      <c r="R23" s="63">
        <f t="shared" si="23"/>
        <v>0</v>
      </c>
      <c r="S23" s="53"/>
      <c r="T23" s="53"/>
      <c r="U23" s="92">
        <f>SUM(U19+U21)</f>
        <v>0</v>
      </c>
      <c r="V23" s="92">
        <f>SUM(V19+V21)</f>
        <v>0</v>
      </c>
      <c r="W23" s="92">
        <f>SUM(W19+W21)</f>
        <v>0</v>
      </c>
    </row>
    <row r="24" spans="1:23" s="25" customFormat="1" ht="31.5" x14ac:dyDescent="0.25">
      <c r="A24" s="45" t="s">
        <v>74</v>
      </c>
      <c r="B24" s="44"/>
      <c r="C24" s="44"/>
      <c r="D24" s="68">
        <f>D28</f>
        <v>10</v>
      </c>
      <c r="E24" s="69">
        <f>E28</f>
        <v>10</v>
      </c>
      <c r="F24" s="69">
        <f>F28</f>
        <v>10</v>
      </c>
      <c r="G24" s="68">
        <f t="shared" ref="G24:L24" si="24">G28</f>
        <v>10</v>
      </c>
      <c r="H24" s="68">
        <f t="shared" si="24"/>
        <v>10</v>
      </c>
      <c r="I24" s="68">
        <f t="shared" si="24"/>
        <v>10</v>
      </c>
      <c r="J24" s="68">
        <f t="shared" si="24"/>
        <v>10</v>
      </c>
      <c r="K24" s="68">
        <f t="shared" si="24"/>
        <v>10</v>
      </c>
      <c r="L24" s="68">
        <f t="shared" si="24"/>
        <v>10</v>
      </c>
      <c r="M24" s="68">
        <f t="shared" ref="M24" si="25">M28</f>
        <v>10</v>
      </c>
      <c r="N24" s="68">
        <f t="shared" ref="N24:R24" si="26">N28</f>
        <v>0</v>
      </c>
      <c r="O24" s="70">
        <f t="shared" si="26"/>
        <v>0</v>
      </c>
      <c r="P24" s="68">
        <f t="shared" si="26"/>
        <v>0</v>
      </c>
      <c r="Q24" s="68">
        <f t="shared" si="26"/>
        <v>0</v>
      </c>
      <c r="R24" s="68">
        <f t="shared" si="26"/>
        <v>0</v>
      </c>
      <c r="S24" s="44"/>
      <c r="T24" s="44"/>
      <c r="U24" s="69">
        <f>U28</f>
        <v>0</v>
      </c>
      <c r="V24" s="69">
        <f>V28</f>
        <v>0</v>
      </c>
      <c r="W24" s="69">
        <f>W28</f>
        <v>0</v>
      </c>
    </row>
    <row r="25" spans="1:23" s="25" customFormat="1" x14ac:dyDescent="0.25">
      <c r="A25" s="45" t="s">
        <v>30</v>
      </c>
      <c r="B25" s="44"/>
      <c r="C25" s="44"/>
      <c r="D25" s="68">
        <f t="shared" ref="D25:I25" si="27">COUNTIF(D8:D17,"N/A")</f>
        <v>0</v>
      </c>
      <c r="E25" s="69">
        <f t="shared" si="27"/>
        <v>0</v>
      </c>
      <c r="F25" s="69">
        <f t="shared" si="27"/>
        <v>0</v>
      </c>
      <c r="G25" s="68">
        <f t="shared" si="27"/>
        <v>0</v>
      </c>
      <c r="H25" s="68">
        <f t="shared" si="27"/>
        <v>0</v>
      </c>
      <c r="I25" s="68">
        <f t="shared" si="27"/>
        <v>0</v>
      </c>
      <c r="J25" s="68">
        <f>COUNTIF(J8:J17,"Not applicable")</f>
        <v>0</v>
      </c>
      <c r="K25" s="68">
        <f>COUNTIF(K8:K17,"Not applicable")</f>
        <v>0</v>
      </c>
      <c r="L25" s="68">
        <f>COUNTIF(L8:L17,"Not applicable")</f>
        <v>0</v>
      </c>
      <c r="M25" s="68">
        <f t="shared" ref="M25" si="28">COUNTIF(M8:M17,"N/A")</f>
        <v>0</v>
      </c>
      <c r="N25" s="68">
        <f>COUNTIF(N8:N17,"N/A")</f>
        <v>0</v>
      </c>
      <c r="O25" s="70">
        <f>COUNTIF(O8:O17,"N/A")</f>
        <v>0</v>
      </c>
      <c r="P25" s="68">
        <f>COUNTIF(P8:P17,"N/A")</f>
        <v>0</v>
      </c>
      <c r="Q25" s="68">
        <f>COUNTIF(Q8:Q17,"N/A")</f>
        <v>0</v>
      </c>
      <c r="R25" s="77">
        <f>COUNTIF(R8:R17,"N/A") + COUNTIF(R8:R17,"N/A - not in place for more than 1 year")</f>
        <v>0</v>
      </c>
      <c r="S25" s="44"/>
      <c r="T25" s="44"/>
      <c r="U25" s="69">
        <f>COUNTIF(U8:U17,"N/A") + COUNTIF(U8:U17,"not applicable")</f>
        <v>0</v>
      </c>
      <c r="V25" s="69">
        <f t="shared" ref="V25:W25" si="29">COUNTIF(V8:V17,"N/A") + COUNTIF(V8:V17,"not applicable")</f>
        <v>0</v>
      </c>
      <c r="W25" s="69">
        <f t="shared" si="29"/>
        <v>0</v>
      </c>
    </row>
    <row r="26" spans="1:23" s="54" customFormat="1" ht="31.5" x14ac:dyDescent="0.25">
      <c r="A26" s="43" t="s">
        <v>35</v>
      </c>
      <c r="B26" s="53"/>
      <c r="C26" s="53"/>
      <c r="D26" s="63">
        <f>D19+D21+D24+D25</f>
        <v>10</v>
      </c>
      <c r="E26" s="92">
        <f>E19+E21+E24+E25</f>
        <v>10</v>
      </c>
      <c r="F26" s="92">
        <f>F19+F21+F24+F25</f>
        <v>10</v>
      </c>
      <c r="G26" s="63">
        <f t="shared" ref="G26:L26" si="30">G19+G21+G24+G25</f>
        <v>10</v>
      </c>
      <c r="H26" s="63">
        <f t="shared" si="30"/>
        <v>10</v>
      </c>
      <c r="I26" s="63">
        <f t="shared" si="30"/>
        <v>10</v>
      </c>
      <c r="J26" s="63">
        <f t="shared" si="30"/>
        <v>10</v>
      </c>
      <c r="K26" s="63">
        <f t="shared" si="30"/>
        <v>10</v>
      </c>
      <c r="L26" s="63">
        <f t="shared" si="30"/>
        <v>10</v>
      </c>
      <c r="M26" s="63">
        <f t="shared" ref="M26" si="31">M19+M21+M24+M25</f>
        <v>10</v>
      </c>
      <c r="N26" s="63">
        <f t="shared" ref="N26:R26" si="32">N19+N21+N24+N25</f>
        <v>0</v>
      </c>
      <c r="O26" s="64">
        <f t="shared" si="32"/>
        <v>0</v>
      </c>
      <c r="P26" s="63">
        <f t="shared" si="32"/>
        <v>0</v>
      </c>
      <c r="Q26" s="63">
        <f t="shared" si="32"/>
        <v>0</v>
      </c>
      <c r="R26" s="63">
        <f t="shared" si="32"/>
        <v>0</v>
      </c>
      <c r="S26" s="44"/>
      <c r="T26" s="44"/>
      <c r="U26" s="92">
        <f>U19+U21+U24+U25</f>
        <v>0</v>
      </c>
      <c r="V26" s="92">
        <f>V19+V21+V24+V25</f>
        <v>0</v>
      </c>
      <c r="W26" s="92">
        <f>W19+W21+W24+W25</f>
        <v>0</v>
      </c>
    </row>
    <row r="27" spans="1:23" s="27" customFormat="1" x14ac:dyDescent="0.25">
      <c r="B27" s="46"/>
      <c r="C27" s="46"/>
      <c r="D27" s="69"/>
      <c r="E27" s="69"/>
      <c r="F27" s="69"/>
      <c r="G27" s="69"/>
      <c r="H27" s="69"/>
      <c r="I27" s="69"/>
      <c r="J27" s="69"/>
      <c r="K27" s="69"/>
      <c r="L27" s="69"/>
      <c r="M27" s="69"/>
      <c r="N27" s="69"/>
      <c r="O27" s="69"/>
      <c r="P27" s="69"/>
      <c r="Q27" s="69"/>
      <c r="R27" s="69"/>
      <c r="S27" s="69"/>
      <c r="T27" s="69"/>
      <c r="U27" s="69"/>
      <c r="V27" s="69"/>
      <c r="W27" s="69"/>
    </row>
    <row r="28" spans="1:23" s="155" customFormat="1" x14ac:dyDescent="0.25">
      <c r="A28" s="155" t="s">
        <v>75</v>
      </c>
      <c r="B28" s="156"/>
      <c r="C28" s="156"/>
      <c r="D28" s="157">
        <f t="shared" ref="D28:L28" si="33">COUNTIF(D8:D17,"")</f>
        <v>10</v>
      </c>
      <c r="E28" s="157">
        <f t="shared" si="33"/>
        <v>10</v>
      </c>
      <c r="F28" s="157">
        <f t="shared" si="33"/>
        <v>10</v>
      </c>
      <c r="G28" s="157">
        <f t="shared" si="33"/>
        <v>10</v>
      </c>
      <c r="H28" s="157">
        <f t="shared" si="33"/>
        <v>10</v>
      </c>
      <c r="I28" s="157">
        <f t="shared" si="33"/>
        <v>10</v>
      </c>
      <c r="J28" s="157">
        <f t="shared" si="33"/>
        <v>10</v>
      </c>
      <c r="K28" s="157">
        <f t="shared" si="33"/>
        <v>10</v>
      </c>
      <c r="L28" s="157">
        <f t="shared" si="33"/>
        <v>10</v>
      </c>
      <c r="M28" s="157">
        <f t="shared" ref="M28" si="34">COUNTIF(M8:M17,"")</f>
        <v>10</v>
      </c>
      <c r="N28" s="157">
        <f t="shared" ref="N28:Q28" si="35">COUNTIF(N8:N17,"")</f>
        <v>0</v>
      </c>
      <c r="O28" s="157">
        <f t="shared" si="35"/>
        <v>0</v>
      </c>
      <c r="P28" s="157">
        <f t="shared" si="35"/>
        <v>0</v>
      </c>
      <c r="Q28" s="157">
        <f t="shared" si="35"/>
        <v>0</v>
      </c>
      <c r="R28" s="157">
        <f>COUNTIF(R8:R17,"")</f>
        <v>0</v>
      </c>
      <c r="S28" s="157"/>
      <c r="T28" s="157"/>
      <c r="U28" s="157">
        <f>COUNTIF(U8:U17,"")</f>
        <v>0</v>
      </c>
      <c r="V28" s="157">
        <f>COUNTIF(V8:V17,"")</f>
        <v>0</v>
      </c>
      <c r="W28" s="157">
        <f>COUNTIF(W8:W17,"")</f>
        <v>0</v>
      </c>
    </row>
    <row r="29" spans="1:23" s="159" customFormat="1" x14ac:dyDescent="0.25">
      <c r="A29" s="158" t="s">
        <v>133</v>
      </c>
      <c r="D29" s="159">
        <f>+D24</f>
        <v>10</v>
      </c>
      <c r="E29" s="159">
        <f t="shared" ref="E29:V29" si="36">+E24</f>
        <v>10</v>
      </c>
      <c r="F29" s="159">
        <f t="shared" si="36"/>
        <v>10</v>
      </c>
      <c r="G29" s="159">
        <f t="shared" si="36"/>
        <v>10</v>
      </c>
      <c r="H29" s="159">
        <f t="shared" si="36"/>
        <v>10</v>
      </c>
      <c r="I29" s="159">
        <f t="shared" si="36"/>
        <v>10</v>
      </c>
      <c r="J29" s="159">
        <f t="shared" si="36"/>
        <v>10</v>
      </c>
      <c r="K29" s="159">
        <f t="shared" si="36"/>
        <v>10</v>
      </c>
      <c r="L29" s="159">
        <f t="shared" si="36"/>
        <v>10</v>
      </c>
      <c r="M29" s="159">
        <f t="shared" ref="M29" si="37">+M24</f>
        <v>10</v>
      </c>
      <c r="N29" s="159">
        <f t="shared" si="36"/>
        <v>0</v>
      </c>
      <c r="O29" s="159">
        <f t="shared" si="36"/>
        <v>0</v>
      </c>
      <c r="P29" s="159">
        <f t="shared" si="36"/>
        <v>0</v>
      </c>
      <c r="Q29" s="159">
        <f t="shared" si="36"/>
        <v>0</v>
      </c>
      <c r="R29" s="159">
        <f t="shared" si="36"/>
        <v>0</v>
      </c>
      <c r="U29" s="159">
        <f t="shared" si="36"/>
        <v>0</v>
      </c>
      <c r="V29" s="159">
        <f t="shared" si="36"/>
        <v>0</v>
      </c>
      <c r="W29" s="159">
        <f t="shared" ref="W29" si="38">+W24</f>
        <v>0</v>
      </c>
    </row>
    <row r="30" spans="1:23" s="160" customFormat="1" ht="47.25" x14ac:dyDescent="0.25">
      <c r="A30" s="160" t="s">
        <v>49</v>
      </c>
      <c r="B30" s="156"/>
      <c r="C30" s="156"/>
      <c r="D30" s="161" t="str">
        <f t="shared" ref="D30:I30" si="39">IF(D24=D26,"No data",IF(D25=D26,"N/A",IF(D24+D25=D26,"N/A",D20)))</f>
        <v>No data</v>
      </c>
      <c r="E30" s="161" t="str">
        <f t="shared" si="39"/>
        <v>No data</v>
      </c>
      <c r="F30" s="161" t="str">
        <f t="shared" si="39"/>
        <v>No data</v>
      </c>
      <c r="G30" s="161" t="str">
        <f t="shared" si="39"/>
        <v>No data</v>
      </c>
      <c r="H30" s="161" t="str">
        <f t="shared" si="39"/>
        <v>No data</v>
      </c>
      <c r="I30" s="161" t="str">
        <f t="shared" si="39"/>
        <v>No data</v>
      </c>
      <c r="J30" s="161" t="str">
        <f>IF(J24=J26,"No data",IF(J25=J26,"Not applicable",IF(J24+J25=J26,"Not applicable",J20)))</f>
        <v>No data</v>
      </c>
      <c r="K30" s="161" t="str">
        <f>IF(K24=K26,"No data",IF(K25=K26,"Not applicable",IF(K24+K25=K26,"Not applicable",K20)))</f>
        <v>No data</v>
      </c>
      <c r="L30" s="161" t="str">
        <f>IF(L24=L26,"No data",IF(L25=L26,"Not applicable",IF(L24+L25=L26,"Not applicable",L20)))</f>
        <v>No data</v>
      </c>
      <c r="M30" s="161" t="str">
        <f t="shared" ref="M30" si="40">IF(M24=M26,"No data",IF(M25=M26,"N/A",IF(M24+M25=M26,"N/A",M20)))</f>
        <v>No data</v>
      </c>
      <c r="N30" s="161" t="str">
        <f>IF(N24=N26,"No data",IF(N25=N26,"N/A)",IF(N24+N25=N26,"N/A",N20)))</f>
        <v>No data</v>
      </c>
      <c r="O30" s="161" t="str">
        <f t="shared" ref="O30:Q30" si="41">IF(O24=O26,"No data",IF(O25=O26,"N/A",IF(O24+O25=O26,"N/A",O20)))</f>
        <v>No data</v>
      </c>
      <c r="P30" s="161" t="str">
        <f t="shared" si="41"/>
        <v>No data</v>
      </c>
      <c r="Q30" s="161" t="str">
        <f t="shared" si="41"/>
        <v>No data</v>
      </c>
      <c r="R30" s="161" t="str">
        <f>IF(R24=R26,"No data",IF(R25=R26,"N/A",IF(R25=R26,"N/A - not in place for more than 1 year",IF(R24+R25=R26,"N/A",R20))))</f>
        <v>No data</v>
      </c>
      <c r="S30" s="161"/>
      <c r="T30" s="161"/>
      <c r="U30" s="161" t="str">
        <f>IF(U24=U26,"No data",IF(U25=U26,"N/A",IF(U25=U26,"not applicable",IF(U24+U25=U26,"N/A",U20))))</f>
        <v>No data</v>
      </c>
      <c r="V30" s="161" t="str">
        <f t="shared" ref="V30:W30" si="42">IF(V24=V26,"No data",IF(V25=V26,"N/A",IF(V25=V26,"not applicable",IF(V24+V25=V26,"N/A",V20))))</f>
        <v>No data</v>
      </c>
      <c r="W30" s="161" t="str">
        <f t="shared" si="42"/>
        <v>No data</v>
      </c>
    </row>
    <row r="31" spans="1:23" x14ac:dyDescent="0.25">
      <c r="A31" s="47"/>
      <c r="O31" s="21"/>
    </row>
    <row r="32" spans="1:23" x14ac:dyDescent="0.25">
      <c r="A32" s="47"/>
      <c r="M32" s="46"/>
      <c r="O32" s="21"/>
    </row>
    <row r="33" spans="1:15" x14ac:dyDescent="0.25">
      <c r="A33" s="47"/>
      <c r="M33" s="46"/>
      <c r="O33" s="21"/>
    </row>
    <row r="34" spans="1:15" x14ac:dyDescent="0.25">
      <c r="A34" s="47"/>
      <c r="M34" s="46"/>
      <c r="O34" s="21"/>
    </row>
    <row r="35" spans="1:15" x14ac:dyDescent="0.25">
      <c r="A35" s="47"/>
      <c r="M35" s="46"/>
      <c r="O35" s="21"/>
    </row>
    <row r="36" spans="1:15" x14ac:dyDescent="0.25">
      <c r="A36" s="47"/>
      <c r="M36" s="46"/>
      <c r="O36" s="21"/>
    </row>
    <row r="37" spans="1:15" x14ac:dyDescent="0.25">
      <c r="A37" s="47"/>
      <c r="M37" s="46"/>
      <c r="O37" s="21"/>
    </row>
    <row r="38" spans="1:15" x14ac:dyDescent="0.25">
      <c r="A38" s="47"/>
      <c r="M38" s="46"/>
      <c r="O38" s="21"/>
    </row>
    <row r="39" spans="1:15" x14ac:dyDescent="0.25">
      <c r="A39" s="47"/>
      <c r="M39" s="46"/>
      <c r="O39" s="21"/>
    </row>
    <row r="40" spans="1:15" x14ac:dyDescent="0.25">
      <c r="A40" s="47"/>
      <c r="M40" s="46"/>
      <c r="O40" s="21"/>
    </row>
    <row r="41" spans="1:15" x14ac:dyDescent="0.25">
      <c r="A41" s="47"/>
      <c r="M41" s="46"/>
      <c r="O41" s="21"/>
    </row>
    <row r="42" spans="1:15" x14ac:dyDescent="0.25">
      <c r="A42" s="47"/>
      <c r="M42" s="46"/>
      <c r="O42" s="21"/>
    </row>
    <row r="43" spans="1:15" x14ac:dyDescent="0.25">
      <c r="A43" s="47"/>
      <c r="O43" s="21"/>
    </row>
    <row r="44" spans="1:15" x14ac:dyDescent="0.25">
      <c r="A44" s="47"/>
      <c r="O44" s="21"/>
    </row>
    <row r="45" spans="1:15" x14ac:dyDescent="0.25">
      <c r="A45" s="47"/>
      <c r="O45" s="21"/>
    </row>
    <row r="46" spans="1:15" x14ac:dyDescent="0.25">
      <c r="A46" s="47"/>
      <c r="O46" s="21"/>
    </row>
    <row r="47" spans="1:15" x14ac:dyDescent="0.25">
      <c r="A47" s="47"/>
    </row>
  </sheetData>
  <mergeCells count="8">
    <mergeCell ref="S3:W3"/>
    <mergeCell ref="S4:W4"/>
    <mergeCell ref="M3:R3"/>
    <mergeCell ref="A1:A2"/>
    <mergeCell ref="B3:C3"/>
    <mergeCell ref="B4:C4"/>
    <mergeCell ref="D3:L3"/>
    <mergeCell ref="E4:L4"/>
  </mergeCells>
  <conditionalFormatting sqref="M18 R18">
    <cfRule type="containsText" dxfId="11" priority="23" operator="containsText" text="no">
      <formula>NOT(ISERROR(SEARCH("no",M18)))</formula>
    </cfRule>
  </conditionalFormatting>
  <conditionalFormatting sqref="M8:M17 N9:Q17">
    <cfRule type="expression" dxfId="10" priority="7">
      <formula>(M8:M17="No")</formula>
    </cfRule>
  </conditionalFormatting>
  <conditionalFormatting sqref="E8:I17">
    <cfRule type="expression" dxfId="9" priority="6">
      <formula>(E8:E17="No")</formula>
    </cfRule>
  </conditionalFormatting>
  <conditionalFormatting sqref="J8:L17">
    <cfRule type="expression" dxfId="8" priority="5">
      <formula>(J8:J17="No")</formula>
    </cfRule>
  </conditionalFormatting>
  <conditionalFormatting sqref="N8:Q8">
    <cfRule type="expression" dxfId="7" priority="4">
      <formula>(N8:N17="No")</formula>
    </cfRule>
  </conditionalFormatting>
  <conditionalFormatting sqref="D8:D17">
    <cfRule type="expression" dxfId="6" priority="2">
      <formula>(D8:D17="No")</formula>
    </cfRule>
  </conditionalFormatting>
  <conditionalFormatting sqref="R8:R17">
    <cfRule type="expression" dxfId="5" priority="25">
      <formula>(R8:R18="No")</formula>
    </cfRule>
  </conditionalFormatting>
  <conditionalFormatting sqref="U8:W17">
    <cfRule type="expression" dxfId="4" priority="1">
      <formula>(U8:U17="No")</formula>
    </cfRule>
  </conditionalFormatting>
  <dataValidations count="1">
    <dataValidation type="list" allowBlank="1" showInputMessage="1" showErrorMessage="1" sqref="D8:I17 M8:Q17 S8:S17 T8:T17">
      <formula1>Answer3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answer_sheet!$A$2:$A$4</xm:f>
          </x14:formula1>
          <xm:sqref>C8:C17</xm:sqref>
        </x14:dataValidation>
        <x14:dataValidation type="list" allowBlank="1" showInputMessage="1" showErrorMessage="1">
          <x14:formula1>
            <xm:f>answer_sheet!$E$2:$E$4</xm:f>
          </x14:formula1>
          <xm:sqref>J8:L17 U8:W17</xm:sqref>
        </x14:dataValidation>
        <x14:dataValidation type="list" allowBlank="1" showInputMessage="1" showErrorMessage="1">
          <x14:formula1>
            <xm:f>answer_sheet!$M$2:$M$4</xm:f>
          </x14:formula1>
          <xm:sqref>R8:R17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U26"/>
  <sheetViews>
    <sheetView showGridLines="0" zoomScaleNormal="100" workbookViewId="0">
      <selection activeCell="J15" sqref="J15"/>
    </sheetView>
  </sheetViews>
  <sheetFormatPr defaultRowHeight="15" x14ac:dyDescent="0.25"/>
  <cols>
    <col min="8" max="8" width="20.5703125" bestFit="1" customWidth="1"/>
    <col min="9" max="9" width="9.5703125" bestFit="1" customWidth="1"/>
    <col min="11" max="11" width="11.5703125" bestFit="1" customWidth="1"/>
    <col min="12" max="12" width="11.5703125" customWidth="1"/>
    <col min="13" max="13" width="5.28515625" customWidth="1"/>
    <col min="14" max="14" width="38.42578125" customWidth="1"/>
    <col min="15" max="15" width="4" customWidth="1"/>
    <col min="16" max="16" width="41.42578125" customWidth="1"/>
    <col min="19" max="19" width="3.140625" customWidth="1"/>
    <col min="20" max="20" width="43.5703125" customWidth="1"/>
  </cols>
  <sheetData>
    <row r="1" spans="8:21" ht="15" customHeight="1" x14ac:dyDescent="0.25">
      <c r="H1" s="142" t="s">
        <v>42</v>
      </c>
      <c r="I1" s="143"/>
      <c r="J1" s="143"/>
      <c r="K1" s="143"/>
      <c r="L1" s="143"/>
      <c r="M1" s="144"/>
      <c r="N1" s="86"/>
      <c r="O1" s="87"/>
    </row>
    <row r="2" spans="8:21" ht="17.25" customHeight="1" x14ac:dyDescent="0.25">
      <c r="I2" s="93">
        <v>3</v>
      </c>
      <c r="J2" s="93">
        <v>8</v>
      </c>
      <c r="K2" s="93">
        <v>5</v>
      </c>
      <c r="N2" s="145" t="s">
        <v>97</v>
      </c>
      <c r="O2" s="146" t="s">
        <v>38</v>
      </c>
    </row>
    <row r="3" spans="8:21" x14ac:dyDescent="0.25">
      <c r="I3" s="11">
        <v>3</v>
      </c>
      <c r="J3" s="11" t="s">
        <v>113</v>
      </c>
      <c r="K3" s="11" t="s">
        <v>141</v>
      </c>
      <c r="N3" s="145"/>
      <c r="O3" s="146"/>
    </row>
    <row r="4" spans="8:21" x14ac:dyDescent="0.25">
      <c r="I4" s="11" t="s">
        <v>99</v>
      </c>
      <c r="J4" s="11" t="s">
        <v>114</v>
      </c>
      <c r="K4" s="11" t="s">
        <v>142</v>
      </c>
      <c r="N4" s="145"/>
      <c r="O4" s="146"/>
    </row>
    <row r="5" spans="8:21" x14ac:dyDescent="0.25">
      <c r="I5" s="11" t="s">
        <v>100</v>
      </c>
      <c r="J5" s="11" t="s">
        <v>115</v>
      </c>
      <c r="K5" s="11" t="s">
        <v>143</v>
      </c>
      <c r="N5" s="145"/>
      <c r="O5" s="146"/>
      <c r="S5" s="12"/>
    </row>
    <row r="6" spans="8:21" x14ac:dyDescent="0.25">
      <c r="I6" s="11" t="s">
        <v>101</v>
      </c>
      <c r="J6" s="11" t="s">
        <v>116</v>
      </c>
      <c r="N6" s="145"/>
      <c r="O6" s="146"/>
      <c r="S6" s="12"/>
    </row>
    <row r="7" spans="8:21" x14ac:dyDescent="0.25">
      <c r="I7" s="11" t="s">
        <v>102</v>
      </c>
      <c r="J7" s="11" t="s">
        <v>117</v>
      </c>
      <c r="N7" s="15" t="s">
        <v>39</v>
      </c>
      <c r="O7" s="16">
        <v>100</v>
      </c>
      <c r="S7" s="12"/>
    </row>
    <row r="8" spans="8:21" x14ac:dyDescent="0.25">
      <c r="I8" s="11" t="s">
        <v>103</v>
      </c>
      <c r="J8" s="11" t="s">
        <v>118</v>
      </c>
      <c r="K8" s="10"/>
      <c r="M8" s="10"/>
      <c r="N8" s="17" t="s">
        <v>40</v>
      </c>
      <c r="O8" s="18" t="s">
        <v>44</v>
      </c>
      <c r="S8" s="12"/>
    </row>
    <row r="9" spans="8:21" x14ac:dyDescent="0.25">
      <c r="I9" s="11" t="s">
        <v>104</v>
      </c>
      <c r="J9" s="85"/>
      <c r="K9" s="85"/>
      <c r="M9" s="82"/>
      <c r="N9" s="19" t="s">
        <v>43</v>
      </c>
      <c r="O9" s="20" t="s">
        <v>45</v>
      </c>
    </row>
    <row r="10" spans="8:21" x14ac:dyDescent="0.25">
      <c r="I10" s="11" t="s">
        <v>105</v>
      </c>
      <c r="J10" s="10"/>
      <c r="K10" s="10"/>
      <c r="M10" s="10"/>
      <c r="N10" s="10"/>
      <c r="T10" s="80"/>
      <c r="U10" s="81"/>
    </row>
    <row r="11" spans="8:21" x14ac:dyDescent="0.25">
      <c r="I11" s="11" t="s">
        <v>106</v>
      </c>
      <c r="N11" s="10"/>
      <c r="T11" s="80"/>
      <c r="U11" s="81"/>
    </row>
    <row r="12" spans="8:21" x14ac:dyDescent="0.25">
      <c r="H12" s="29"/>
      <c r="N12" s="10"/>
      <c r="T12" s="80"/>
      <c r="U12" s="81"/>
    </row>
    <row r="13" spans="8:21" x14ac:dyDescent="0.25">
      <c r="H13" s="29"/>
      <c r="I13" s="147" t="s">
        <v>37</v>
      </c>
      <c r="J13" s="148"/>
      <c r="K13" s="148"/>
      <c r="L13" s="148"/>
      <c r="M13" s="149"/>
    </row>
    <row r="14" spans="8:21" x14ac:dyDescent="0.25">
      <c r="H14" s="29"/>
      <c r="I14" s="93">
        <v>3</v>
      </c>
      <c r="J14" s="93">
        <v>8</v>
      </c>
      <c r="K14" s="93">
        <v>5</v>
      </c>
    </row>
    <row r="15" spans="8:21" x14ac:dyDescent="0.25">
      <c r="H15" s="29"/>
      <c r="I15" s="83" t="str">
        <f>+'Audit Tool'!D30</f>
        <v>No data</v>
      </c>
      <c r="J15" s="83" t="str">
        <f>+'Audit Tool'!M30</f>
        <v>No data</v>
      </c>
      <c r="K15" s="83" t="str">
        <f>+'Audit Tool'!U30</f>
        <v>No data</v>
      </c>
      <c r="N15" s="29"/>
    </row>
    <row r="16" spans="8:21" x14ac:dyDescent="0.25">
      <c r="H16" s="29"/>
      <c r="I16" s="83" t="str">
        <f>+'Audit Tool'!E30</f>
        <v>No data</v>
      </c>
      <c r="J16" s="83" t="str">
        <f>+'Audit Tool'!N30</f>
        <v>No data</v>
      </c>
      <c r="K16" s="83" t="str">
        <f>+'Audit Tool'!V30</f>
        <v>No data</v>
      </c>
      <c r="N16" s="29"/>
    </row>
    <row r="17" spans="8:19" x14ac:dyDescent="0.25">
      <c r="H17" s="29"/>
      <c r="I17" s="83" t="str">
        <f>+'Audit Tool'!F30</f>
        <v>No data</v>
      </c>
      <c r="J17" s="83" t="str">
        <f>+'Audit Tool'!O30</f>
        <v>No data</v>
      </c>
      <c r="K17" s="83" t="str">
        <f>+'Audit Tool'!W30</f>
        <v>No data</v>
      </c>
      <c r="N17" s="29"/>
      <c r="S17" s="14"/>
    </row>
    <row r="18" spans="8:19" x14ac:dyDescent="0.25">
      <c r="I18" s="83" t="str">
        <f>+'Audit Tool'!G30</f>
        <v>No data</v>
      </c>
      <c r="J18" s="83" t="str">
        <f>+'Audit Tool'!P30</f>
        <v>No data</v>
      </c>
      <c r="N18" s="29"/>
    </row>
    <row r="19" spans="8:19" x14ac:dyDescent="0.25">
      <c r="I19" s="83" t="str">
        <f>+'Audit Tool'!H30</f>
        <v>No data</v>
      </c>
      <c r="J19" s="83" t="str">
        <f>+'Audit Tool'!Q30</f>
        <v>No data</v>
      </c>
      <c r="N19" s="29"/>
    </row>
    <row r="20" spans="8:19" x14ac:dyDescent="0.25">
      <c r="I20" s="83" t="str">
        <f>+'Audit Tool'!I30</f>
        <v>No data</v>
      </c>
      <c r="J20" s="83" t="str">
        <f>+'Audit Tool'!R30</f>
        <v>No data</v>
      </c>
    </row>
    <row r="21" spans="8:19" x14ac:dyDescent="0.25">
      <c r="I21" s="83" t="str">
        <f>+'Audit Tool'!J30</f>
        <v>No data</v>
      </c>
    </row>
    <row r="22" spans="8:19" x14ac:dyDescent="0.25">
      <c r="I22" s="83" t="str">
        <f>+'Audit Tool'!K30</f>
        <v>No data</v>
      </c>
      <c r="L22" s="10"/>
      <c r="M22" s="10"/>
    </row>
    <row r="23" spans="8:19" x14ac:dyDescent="0.25">
      <c r="I23" s="83" t="str">
        <f>+'Audit Tool'!L30</f>
        <v>No data</v>
      </c>
      <c r="L23" s="10"/>
      <c r="M23" s="10"/>
    </row>
    <row r="24" spans="8:19" x14ac:dyDescent="0.25">
      <c r="M24" s="10"/>
      <c r="S24" s="1"/>
    </row>
    <row r="25" spans="8:19" x14ac:dyDescent="0.25">
      <c r="I25" s="150" t="s">
        <v>41</v>
      </c>
      <c r="J25" s="151"/>
      <c r="K25" s="152"/>
      <c r="L25" s="10"/>
      <c r="M25" s="10"/>
    </row>
    <row r="26" spans="8:19" x14ac:dyDescent="0.25">
      <c r="I26" s="51" t="str">
        <f>IF(I16="No data", "No data", IF(I16="NA","NA",IF(I16="%","%", SUM(I16:I23)/COUNT(I16:I23))))</f>
        <v>No data</v>
      </c>
      <c r="J26" s="51" t="str">
        <f>IF(J15="No data", "No data", IF(J15="NA","NA",IF(J15="%","%", SUM(J15:J20)/COUNT(J15:J20))))</f>
        <v>No data</v>
      </c>
      <c r="K26" s="51" t="str">
        <f>IF(K15="No data", "No data", IF(K15="NA","NA",IF(K15="%","%", SUM(K15:K17)/COUNT(K15:K17))))</f>
        <v>No data</v>
      </c>
      <c r="L26" s="10"/>
      <c r="M26" s="10"/>
    </row>
  </sheetData>
  <mergeCells count="5">
    <mergeCell ref="H1:M1"/>
    <mergeCell ref="N2:N6"/>
    <mergeCell ref="O2:O6"/>
    <mergeCell ref="I13:M13"/>
    <mergeCell ref="I25:K25"/>
  </mergeCells>
  <conditionalFormatting sqref="I26:K26">
    <cfRule type="cellIs" dxfId="3" priority="2" operator="between">
      <formula>50</formula>
      <formula>99</formula>
    </cfRule>
    <cfRule type="cellIs" dxfId="2" priority="3" operator="between">
      <formula>50</formula>
      <formula>99</formula>
    </cfRule>
    <cfRule type="cellIs" dxfId="1" priority="4" operator="equal">
      <formula>100</formula>
    </cfRule>
  </conditionalFormatting>
  <conditionalFormatting sqref="I26:K26">
    <cfRule type="cellIs" dxfId="0" priority="1"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topLeftCell="A3" zoomScaleNormal="100" workbookViewId="0">
      <selection activeCell="A5" sqref="A5"/>
    </sheetView>
  </sheetViews>
  <sheetFormatPr defaultRowHeight="15" x14ac:dyDescent="0.25"/>
  <cols>
    <col min="1" max="1" width="26.7109375" style="13" customWidth="1"/>
    <col min="2" max="2" width="149.28515625" style="9" customWidth="1"/>
    <col min="3" max="16384" width="9.140625" style="9"/>
  </cols>
  <sheetData>
    <row r="1" spans="1:2" x14ac:dyDescent="0.25">
      <c r="A1" s="153" t="s">
        <v>6</v>
      </c>
      <c r="B1" s="154"/>
    </row>
    <row r="2" spans="1:2" s="13" customFormat="1" ht="31.5" x14ac:dyDescent="0.25">
      <c r="A2" s="84"/>
      <c r="B2" s="84" t="s">
        <v>81</v>
      </c>
    </row>
    <row r="3" spans="1:2" s="13" customFormat="1" ht="31.5" x14ac:dyDescent="0.25">
      <c r="A3" s="52" t="s">
        <v>73</v>
      </c>
      <c r="B3" s="52" t="s">
        <v>76</v>
      </c>
    </row>
    <row r="4" spans="1:2" ht="195" x14ac:dyDescent="0.25">
      <c r="A4" s="56">
        <v>3</v>
      </c>
      <c r="B4" s="104" t="s">
        <v>131</v>
      </c>
    </row>
    <row r="5" spans="1:2" ht="105" x14ac:dyDescent="0.25">
      <c r="A5" s="56">
        <v>5</v>
      </c>
      <c r="B5" s="104" t="s">
        <v>132</v>
      </c>
    </row>
    <row r="6" spans="1:2" s="27" customFormat="1" ht="120" x14ac:dyDescent="0.25">
      <c r="A6" s="56">
        <v>8</v>
      </c>
      <c r="B6" s="104" t="s">
        <v>80</v>
      </c>
    </row>
  </sheetData>
  <mergeCells count="1">
    <mergeCell ref="A1:B1"/>
  </mergeCells>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32" t="s">
        <v>65</v>
      </c>
    </row>
    <row r="3" spans="1:13" x14ac:dyDescent="0.25">
      <c r="A3" t="s">
        <v>51</v>
      </c>
      <c r="C3" t="s">
        <v>29</v>
      </c>
      <c r="E3" t="s">
        <v>7</v>
      </c>
      <c r="G3" t="s">
        <v>31</v>
      </c>
      <c r="I3" t="s">
        <v>52</v>
      </c>
      <c r="K3" t="s">
        <v>32</v>
      </c>
      <c r="M3" t="s">
        <v>33</v>
      </c>
    </row>
    <row r="4" spans="1:13" x14ac:dyDescent="0.25">
      <c r="A4" t="s">
        <v>53</v>
      </c>
      <c r="C4" t="s">
        <v>58</v>
      </c>
      <c r="E4" t="s">
        <v>9</v>
      </c>
      <c r="G4" t="s">
        <v>9</v>
      </c>
      <c r="I4" t="s">
        <v>9</v>
      </c>
      <c r="K4" t="s">
        <v>9</v>
      </c>
      <c r="M4" t="s">
        <v>9</v>
      </c>
    </row>
    <row r="5" spans="1:13" x14ac:dyDescent="0.25">
      <c r="A5" t="s">
        <v>10</v>
      </c>
      <c r="C5" t="s">
        <v>57</v>
      </c>
      <c r="E5" t="s">
        <v>11</v>
      </c>
      <c r="G5" t="s">
        <v>11</v>
      </c>
      <c r="I5" t="s">
        <v>11</v>
      </c>
      <c r="K5" t="s">
        <v>11</v>
      </c>
      <c r="M5" t="s">
        <v>11</v>
      </c>
    </row>
    <row r="6" spans="1:13" x14ac:dyDescent="0.25">
      <c r="E6" t="s">
        <v>59</v>
      </c>
      <c r="I6" t="s">
        <v>68</v>
      </c>
      <c r="K6" t="s">
        <v>71</v>
      </c>
      <c r="M6" t="s">
        <v>69</v>
      </c>
    </row>
    <row r="9" spans="1:13" x14ac:dyDescent="0.25">
      <c r="A9" t="s">
        <v>34</v>
      </c>
      <c r="C9" t="s">
        <v>54</v>
      </c>
      <c r="E9" t="s">
        <v>55</v>
      </c>
      <c r="G9" t="s">
        <v>56</v>
      </c>
    </row>
    <row r="10" spans="1:13" x14ac:dyDescent="0.25">
      <c r="A10" t="s">
        <v>9</v>
      </c>
      <c r="C10" t="s">
        <v>9</v>
      </c>
      <c r="E10" t="s">
        <v>9</v>
      </c>
      <c r="G10" t="s">
        <v>9</v>
      </c>
    </row>
    <row r="11" spans="1:13" x14ac:dyDescent="0.25">
      <c r="A11" t="s">
        <v>11</v>
      </c>
      <c r="C11" t="s">
        <v>11</v>
      </c>
      <c r="E11" t="s">
        <v>11</v>
      </c>
      <c r="G11" t="s">
        <v>11</v>
      </c>
    </row>
    <row r="12" spans="1:13" x14ac:dyDescent="0.25">
      <c r="A12" t="s">
        <v>61</v>
      </c>
      <c r="C12" t="s">
        <v>60</v>
      </c>
      <c r="E12" t="s">
        <v>70</v>
      </c>
      <c r="G12" t="s">
        <v>61</v>
      </c>
    </row>
    <row r="13" spans="1:13" x14ac:dyDescent="0.25">
      <c r="G13" t="s">
        <v>62</v>
      </c>
    </row>
    <row r="14" spans="1:13" x14ac:dyDescent="0.25">
      <c r="A14" t="s">
        <v>66</v>
      </c>
      <c r="C14" t="s">
        <v>67</v>
      </c>
    </row>
    <row r="15" spans="1:13" x14ac:dyDescent="0.25">
      <c r="A15" t="s">
        <v>9</v>
      </c>
      <c r="C15" t="s">
        <v>9</v>
      </c>
    </row>
    <row r="16" spans="1:13" x14ac:dyDescent="0.25">
      <c r="A16" t="s">
        <v>11</v>
      </c>
      <c r="C16" t="s">
        <v>11</v>
      </c>
    </row>
    <row r="17" spans="1:13" x14ac:dyDescent="0.25">
      <c r="A17" t="s">
        <v>63</v>
      </c>
      <c r="C17" t="s">
        <v>64</v>
      </c>
      <c r="J17" s="29"/>
      <c r="K17" s="30"/>
      <c r="L17" s="29"/>
      <c r="M17" s="29"/>
    </row>
    <row r="18" spans="1:13" x14ac:dyDescent="0.25">
      <c r="J18" s="29"/>
      <c r="K18" s="30"/>
      <c r="L18" s="29"/>
      <c r="M18" s="29"/>
    </row>
    <row r="19" spans="1:13" x14ac:dyDescent="0.25">
      <c r="J19" s="29"/>
      <c r="K19" s="30"/>
      <c r="L19" s="29"/>
      <c r="M19" s="29"/>
    </row>
    <row r="20" spans="1:13" x14ac:dyDescent="0.25">
      <c r="J20" s="29"/>
      <c r="K20" s="30"/>
      <c r="L20" s="29"/>
      <c r="M20" s="29"/>
    </row>
    <row r="21" spans="1:13" x14ac:dyDescent="0.25">
      <c r="J21" s="29"/>
      <c r="K21" s="30"/>
      <c r="L21" s="29"/>
      <c r="M21" s="29"/>
    </row>
    <row r="22" spans="1:13" x14ac:dyDescent="0.25">
      <c r="A22" s="31"/>
      <c r="C22" s="31"/>
      <c r="H22" s="32"/>
    </row>
    <row r="23" spans="1:13" x14ac:dyDescent="0.25">
      <c r="H23" s="3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
  <sheetViews>
    <sheetView workbookViewId="0">
      <selection activeCell="C10" sqref="C10"/>
    </sheetView>
  </sheetViews>
  <sheetFormatPr defaultRowHeight="15" x14ac:dyDescent="0.25"/>
  <cols>
    <col min="1" max="1" width="16.140625" style="57" bestFit="1" customWidth="1"/>
    <col min="2" max="2" width="9.140625" style="57"/>
    <col min="3" max="3" width="8.7109375" style="57" bestFit="1" customWidth="1"/>
    <col min="4" max="4" width="5.42578125" style="57" bestFit="1" customWidth="1"/>
    <col min="5" max="5" width="13.42578125" style="57" customWidth="1"/>
    <col min="6" max="6" width="9.140625" style="57"/>
    <col min="7" max="7" width="16.7109375" style="57" bestFit="1" customWidth="1"/>
    <col min="8" max="8" width="8.7109375" style="57" bestFit="1" customWidth="1"/>
    <col min="9" max="9" width="26.7109375" style="57" bestFit="1" customWidth="1"/>
    <col min="10" max="10" width="8.7109375" style="57" bestFit="1" customWidth="1"/>
    <col min="11" max="11" width="19.85546875" style="57" customWidth="1"/>
    <col min="12" max="12" width="8.7109375" style="57" bestFit="1" customWidth="1"/>
    <col min="13" max="13" width="13.42578125" style="57" customWidth="1"/>
    <col min="14" max="14" width="8.7109375" style="57" bestFit="1" customWidth="1"/>
    <col min="15" max="15" width="9.140625" style="57"/>
    <col min="16" max="16" width="9.7109375" style="57" bestFit="1" customWidth="1"/>
    <col min="17" max="17" width="9.140625" style="57"/>
    <col min="18" max="18" width="9.7109375" style="57" bestFit="1" customWidth="1"/>
    <col min="19" max="19" width="9.140625" style="57"/>
    <col min="20" max="20" width="9.7109375" style="57" bestFit="1" customWidth="1"/>
    <col min="21" max="21" width="9.140625" style="57"/>
    <col min="22" max="22" width="9.7109375" style="57" bestFit="1" customWidth="1"/>
    <col min="23" max="23" width="9.140625" style="57"/>
    <col min="24" max="24" width="9.7109375" style="57" bestFit="1" customWidth="1"/>
    <col min="25" max="25" width="9.140625" style="57"/>
    <col min="26" max="26" width="10.7109375" style="57" bestFit="1" customWidth="1"/>
    <col min="27" max="27" width="19.85546875" style="71" customWidth="1"/>
    <col min="28" max="28" width="10.85546875" style="71" bestFit="1" customWidth="1"/>
    <col min="29" max="29" width="9.140625" style="57"/>
    <col min="30" max="30" width="9.7109375" style="57" bestFit="1" customWidth="1"/>
    <col min="31" max="31" width="9.140625" style="57"/>
    <col min="32" max="32" width="9.7109375" style="57" bestFit="1" customWidth="1"/>
    <col min="33" max="33" width="9.140625" style="57"/>
    <col min="34" max="34" width="9.7109375" style="57" bestFit="1" customWidth="1"/>
    <col min="35" max="35" width="9.140625" style="57"/>
    <col min="36" max="36" width="9.7109375" style="57" bestFit="1" customWidth="1"/>
    <col min="37" max="16384" width="9.140625" style="57"/>
  </cols>
  <sheetData>
    <row r="1" spans="1:36" x14ac:dyDescent="0.25">
      <c r="A1" s="57" t="s">
        <v>28</v>
      </c>
      <c r="C1" s="57" t="s">
        <v>29</v>
      </c>
      <c r="E1" s="57" t="s">
        <v>7</v>
      </c>
      <c r="G1" s="79" t="s">
        <v>31</v>
      </c>
      <c r="I1" s="79" t="s">
        <v>52</v>
      </c>
      <c r="K1" s="79" t="s">
        <v>32</v>
      </c>
      <c r="M1" s="57" t="s">
        <v>33</v>
      </c>
      <c r="AH1" s="58"/>
      <c r="AJ1" s="58"/>
    </row>
    <row r="2" spans="1:36" x14ac:dyDescent="0.25">
      <c r="A2" s="57" t="s">
        <v>8</v>
      </c>
      <c r="C2" s="57" t="s">
        <v>9</v>
      </c>
      <c r="E2" s="57" t="s">
        <v>9</v>
      </c>
      <c r="G2" s="79" t="s">
        <v>9</v>
      </c>
      <c r="I2" s="79" t="s">
        <v>9</v>
      </c>
      <c r="K2" s="79" t="s">
        <v>9</v>
      </c>
      <c r="M2" s="57" t="s">
        <v>9</v>
      </c>
      <c r="AH2" s="58"/>
      <c r="AJ2" s="58"/>
    </row>
    <row r="3" spans="1:36" x14ac:dyDescent="0.25">
      <c r="A3" s="57" t="s">
        <v>10</v>
      </c>
      <c r="C3" s="57" t="s">
        <v>11</v>
      </c>
      <c r="E3" s="57" t="s">
        <v>11</v>
      </c>
      <c r="G3" s="79" t="s">
        <v>11</v>
      </c>
      <c r="I3" s="79" t="s">
        <v>11</v>
      </c>
      <c r="K3" s="79" t="s">
        <v>11</v>
      </c>
      <c r="M3" s="57" t="s">
        <v>11</v>
      </c>
      <c r="AH3" s="58"/>
      <c r="AJ3" s="58"/>
    </row>
    <row r="4" spans="1:36" ht="60" x14ac:dyDescent="0.25">
      <c r="A4" s="57" t="s">
        <v>77</v>
      </c>
      <c r="E4" s="57" t="s">
        <v>30</v>
      </c>
      <c r="G4" s="57" t="s">
        <v>83</v>
      </c>
      <c r="I4" s="57" t="s">
        <v>84</v>
      </c>
      <c r="K4" s="57" t="s">
        <v>85</v>
      </c>
      <c r="M4" s="57" t="s">
        <v>126</v>
      </c>
      <c r="AH4" s="58"/>
      <c r="AJ4" s="58"/>
    </row>
    <row r="5" spans="1:36" x14ac:dyDescent="0.25">
      <c r="A5" s="59"/>
    </row>
    <row r="7" spans="1:36" x14ac:dyDescent="0.25">
      <c r="A7" s="12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2020-11-19T15:15:58Z</cp:lastPrinted>
  <dcterms:created xsi:type="dcterms:W3CDTF">2017-11-02T15:30:02Z</dcterms:created>
  <dcterms:modified xsi:type="dcterms:W3CDTF">2021-01-29T14:22:18Z</dcterms:modified>
</cp:coreProperties>
</file>